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086BR00 - Prefa garáž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'2020086BR00 - Prefa garáž...'!$C$90:$K$236</definedName>
    <definedName name="_xlnm.Print_Area" localSheetId="1">'2020086BR00 - Prefa garáž...'!$C$4:$J$37,'2020086BR00 - Prefa garáž...'!$C$43:$J$74,'2020086BR00 - Prefa garáž...'!$C$80:$K$236</definedName>
    <definedName name="_xlnm.Print_Titles" localSheetId="1">'2020086BR00 - Prefa garáž...'!$90:$90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227"/>
  <c r="J35"/>
  <c r="J34"/>
  <c i="1" r="AY55"/>
  <c i="2" r="J33"/>
  <c i="1" r="AX55"/>
  <c i="2" r="BI234"/>
  <c r="BH234"/>
  <c r="BG234"/>
  <c r="BF234"/>
  <c r="T234"/>
  <c r="T233"/>
  <c r="R234"/>
  <c r="R233"/>
  <c r="P234"/>
  <c r="P233"/>
  <c r="BI230"/>
  <c r="BH230"/>
  <c r="BG230"/>
  <c r="BF230"/>
  <c r="T230"/>
  <c r="T229"/>
  <c r="T228"/>
  <c r="R230"/>
  <c r="R229"/>
  <c r="P230"/>
  <c r="P229"/>
  <c r="J70"/>
  <c r="BI224"/>
  <c r="BH224"/>
  <c r="BG224"/>
  <c r="BF224"/>
  <c r="T224"/>
  <c r="T223"/>
  <c r="R224"/>
  <c r="R223"/>
  <c r="P224"/>
  <c r="P223"/>
  <c r="BI220"/>
  <c r="BH220"/>
  <c r="BG220"/>
  <c r="BF220"/>
  <c r="T220"/>
  <c r="T219"/>
  <c r="R220"/>
  <c r="R219"/>
  <c r="P220"/>
  <c r="P219"/>
  <c r="BI216"/>
  <c r="BH216"/>
  <c r="BG216"/>
  <c r="BF216"/>
  <c r="T216"/>
  <c r="T215"/>
  <c r="T214"/>
  <c r="R216"/>
  <c r="R215"/>
  <c r="R214"/>
  <c r="P216"/>
  <c r="P215"/>
  <c r="P214"/>
  <c r="BI212"/>
  <c r="BH212"/>
  <c r="BG212"/>
  <c r="BF212"/>
  <c r="T212"/>
  <c r="R212"/>
  <c r="P212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86"/>
  <c r="BH186"/>
  <c r="BG186"/>
  <c r="BF186"/>
  <c r="T186"/>
  <c r="R186"/>
  <c r="P186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0"/>
  <c r="BH150"/>
  <c r="BG150"/>
  <c r="BF150"/>
  <c r="T150"/>
  <c r="R150"/>
  <c r="P150"/>
  <c r="BI146"/>
  <c r="BH146"/>
  <c r="BG146"/>
  <c r="BF146"/>
  <c r="T146"/>
  <c r="R146"/>
  <c r="P146"/>
  <c r="BI139"/>
  <c r="BH139"/>
  <c r="BG139"/>
  <c r="BF139"/>
  <c r="T139"/>
  <c r="R139"/>
  <c r="P139"/>
  <c r="BI130"/>
  <c r="BH130"/>
  <c r="BG130"/>
  <c r="BF130"/>
  <c r="T130"/>
  <c r="R130"/>
  <c r="P130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T99"/>
  <c r="R100"/>
  <c r="R99"/>
  <c r="P100"/>
  <c r="P99"/>
  <c r="BI95"/>
  <c r="BH95"/>
  <c r="BG95"/>
  <c r="BF95"/>
  <c r="T95"/>
  <c r="T94"/>
  <c r="R95"/>
  <c r="R94"/>
  <c r="P95"/>
  <c r="P94"/>
  <c r="J88"/>
  <c r="J87"/>
  <c r="F87"/>
  <c r="F85"/>
  <c r="E83"/>
  <c r="J51"/>
  <c r="J50"/>
  <c r="F50"/>
  <c r="F48"/>
  <c r="E46"/>
  <c r="J16"/>
  <c r="E16"/>
  <c r="F51"/>
  <c r="J15"/>
  <c r="J10"/>
  <c r="J85"/>
  <c i="1" r="L50"/>
  <c r="AM50"/>
  <c r="AM49"/>
  <c r="L49"/>
  <c r="AM47"/>
  <c r="L47"/>
  <c r="L45"/>
  <c r="L44"/>
  <c i="2" r="BK234"/>
  <c r="J230"/>
  <c r="J216"/>
  <c r="J212"/>
  <c r="BK205"/>
  <c r="J203"/>
  <c r="J199"/>
  <c r="BK186"/>
  <c r="J180"/>
  <c r="BK173"/>
  <c r="J170"/>
  <c r="BK162"/>
  <c r="J146"/>
  <c r="BK130"/>
  <c r="BK120"/>
  <c r="BK116"/>
  <c r="BK100"/>
  <c r="J234"/>
  <c r="BK224"/>
  <c r="BK220"/>
  <c r="BK216"/>
  <c r="BK207"/>
  <c r="J205"/>
  <c r="BK201"/>
  <c r="BK199"/>
  <c r="J186"/>
  <c r="BK177"/>
  <c r="BK170"/>
  <c r="J166"/>
  <c r="J162"/>
  <c r="J150"/>
  <c r="J139"/>
  <c r="BK124"/>
  <c r="BK110"/>
  <c r="J105"/>
  <c i="1" r="AS54"/>
  <c i="2" r="J124"/>
  <c r="J110"/>
  <c r="J100"/>
  <c r="BK146"/>
  <c r="J95"/>
  <c r="BK230"/>
  <c r="J224"/>
  <c r="J220"/>
  <c r="BK212"/>
  <c r="J207"/>
  <c r="BK203"/>
  <c r="J201"/>
  <c r="BK180"/>
  <c r="J177"/>
  <c r="J173"/>
  <c r="BK166"/>
  <c r="BK150"/>
  <c r="BK139"/>
  <c r="J130"/>
  <c r="J120"/>
  <c r="J116"/>
  <c r="BK105"/>
  <c r="BK95"/>
  <c l="1" r="P228"/>
  <c r="R228"/>
  <c r="BK104"/>
  <c r="J104"/>
  <c r="J60"/>
  <c r="R104"/>
  <c r="T104"/>
  <c r="BK115"/>
  <c r="J115"/>
  <c r="J61"/>
  <c r="P115"/>
  <c r="R115"/>
  <c r="T115"/>
  <c r="BK138"/>
  <c r="J138"/>
  <c r="J62"/>
  <c r="P138"/>
  <c r="R138"/>
  <c r="T138"/>
  <c r="BK161"/>
  <c r="J161"/>
  <c r="J63"/>
  <c r="P161"/>
  <c r="R161"/>
  <c r="T161"/>
  <c r="P185"/>
  <c r="P184"/>
  <c r="P104"/>
  <c r="P93"/>
  <c r="BK185"/>
  <c r="J185"/>
  <c r="J65"/>
  <c r="R185"/>
  <c r="R184"/>
  <c r="T185"/>
  <c r="T184"/>
  <c r="BE234"/>
  <c r="BK94"/>
  <c r="J94"/>
  <c r="J58"/>
  <c r="BK99"/>
  <c r="J99"/>
  <c r="J59"/>
  <c r="BK219"/>
  <c r="J219"/>
  <c r="J68"/>
  <c r="BK223"/>
  <c r="J223"/>
  <c r="J69"/>
  <c r="BK229"/>
  <c r="J229"/>
  <c r="J72"/>
  <c r="BK233"/>
  <c r="J233"/>
  <c r="J73"/>
  <c r="F88"/>
  <c r="BE95"/>
  <c r="BE100"/>
  <c r="BE105"/>
  <c r="BE110"/>
  <c r="BE116"/>
  <c r="BE120"/>
  <c r="BE124"/>
  <c r="BE130"/>
  <c r="BE139"/>
  <c r="BE146"/>
  <c r="BE150"/>
  <c r="BE162"/>
  <c r="BE166"/>
  <c r="BE170"/>
  <c r="BE173"/>
  <c r="BE177"/>
  <c r="BE180"/>
  <c r="BE186"/>
  <c r="BE199"/>
  <c r="BE201"/>
  <c r="BE203"/>
  <c r="BE205"/>
  <c r="BE207"/>
  <c r="BE212"/>
  <c r="BE216"/>
  <c r="BE220"/>
  <c r="BE224"/>
  <c r="BE230"/>
  <c r="BK215"/>
  <c r="BK214"/>
  <c r="J214"/>
  <c r="J66"/>
  <c r="J48"/>
  <c r="F35"/>
  <c i="1" r="BD55"/>
  <c r="BD54"/>
  <c r="W33"/>
  <c i="2" r="F32"/>
  <c i="1" r="BA55"/>
  <c r="BA54"/>
  <c r="W30"/>
  <c i="2" r="J32"/>
  <c i="1" r="AW55"/>
  <c i="2" r="F33"/>
  <c i="1" r="BB55"/>
  <c r="BB54"/>
  <c r="AX54"/>
  <c i="2" r="F34"/>
  <c i="1" r="BC55"/>
  <c r="BC54"/>
  <c r="AY54"/>
  <c i="2" l="1" r="T93"/>
  <c r="T92"/>
  <c r="T91"/>
  <c r="R93"/>
  <c r="R92"/>
  <c r="R91"/>
  <c r="P92"/>
  <c r="P91"/>
  <c i="1" r="AU55"/>
  <c i="2" r="BK93"/>
  <c r="J93"/>
  <c r="J57"/>
  <c r="BK184"/>
  <c r="J184"/>
  <c r="J64"/>
  <c r="BK228"/>
  <c r="J228"/>
  <c r="J71"/>
  <c r="J215"/>
  <c r="J67"/>
  <c i="1" r="AU54"/>
  <c r="W32"/>
  <c r="AW54"/>
  <c r="AK30"/>
  <c i="2" r="F31"/>
  <c i="1" r="AZ55"/>
  <c r="AZ54"/>
  <c r="W29"/>
  <c r="W31"/>
  <c i="2" r="J31"/>
  <c i="1" r="AV55"/>
  <c r="AT55"/>
  <c i="2" l="1" r="BK92"/>
  <c r="J92"/>
  <c r="J56"/>
  <c i="1" r="AV54"/>
  <c r="AK29"/>
  <c i="2" l="1" r="BK91"/>
  <c r="J91"/>
  <c r="J55"/>
  <c i="1" r="AT54"/>
  <c i="2" l="1" r="J28"/>
  <c i="1" r="AG55"/>
  <c r="AG54"/>
  <c r="AK26"/>
  <c r="AK35"/>
  <c i="2" l="1" r="J37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<sst xmlns="http://schemas.openxmlformats.org/spreadsheetml/2006/main">
  <si>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</si>
  <si>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</si>
  <si>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</si>
  <si>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</si>
  <si>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</si>
  <si>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{eb87bb23-da1c-4449-8c77-a55175a427be}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</si>
  <si>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</si>
  <si>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</si>
  <si>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</si>
  <si>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</si>
  <si>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</si>
  <si>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</si>
  <si>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</si>
  <si>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</si>
  <si>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2020086BR00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</si>
  <si>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</si>
  <si>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</si>
  <si>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Prefa garáže Hradiště u Blovic p.č. 59/4 - základy</t>
  </si>
  <si>
    <t>KSO:</t>
  </si>
  <si>
    <t>812 62 19</t>
  </si>
  <si>
    <t>CC-CZ:</t>
  </si>
  <si>
    <t>12421</t>
  </si>
  <si>
    <t>Místo:</t>
  </si>
  <si>
    <t>Hradiště u Blovic p.č. 133, 59/4</t>
  </si>
  <si>
    <t>Datum:</t>
  </si>
  <si>
    <t>12. 12. 2020</t>
  </si>
  <si>
    <t>CZ-CPV:</t>
  </si>
  <si>
    <t>45000000-7</t>
  </si>
  <si>
    <t>CZ-CPA:</t>
  </si>
  <si>
    <t>43.11.10</t>
  </si>
  <si>
    <t>Zadavatel:</t>
  </si>
  <si>
    <t>IČ:</t>
  </si>
  <si>
    <t/>
  </si>
  <si>
    <t>Muzeum jižního Plzeňska v Blovicích, Hradiště 1</t>
  </si>
  <si>
    <t>DIČ:</t>
  </si>
  <si>
    <t>Uchazeč:</t>
  </si>
  <si>
    <t>Vyplň údaj</t>
  </si>
  <si>
    <t>Projektant:</t>
  </si>
  <si>
    <t>Chmelík, obchodní a projektová kancelář, s.r.o.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</si>
  <si>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</si>
  <si>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</si>
  <si>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</si>
  <si>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</si>
  <si>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</si>
  <si>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</si>
  <si>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</si>
  <si>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</si>
  <si>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</si>
  <si>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</si>
  <si>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</si>
  <si>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</si>
  <si>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</si>
  <si>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</si>
  <si>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</si>
  <si>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</si>
  <si>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</si>
  <si>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</si>
  <si>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</si>
  <si>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</si>
  <si>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</si>
  <si>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</si>
  <si>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</si>
  <si>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</si>
  <si>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</si>
  <si>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</si>
  <si>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</si>
  <si>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</si>
  <si>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</si>
  <si>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</si>
  <si>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</si>
  <si>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</si>
  <si>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</si>
  <si>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</si>
  <si>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</si>
  <si>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</si>
  <si>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</si>
  <si>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</si>
  <si>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</si>
  <si>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</si>
  <si>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</si>
  <si>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</si>
  <si>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</si>
  <si>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</si>
  <si>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</si>
  <si>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</si>
  <si>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</si>
  <si>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</si>
  <si>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</si>
  <si>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</si>
  <si>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</si>
  <si>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</si>
  <si>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</si>
  <si>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</si>
  <si>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</si>
  <si>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</si>
  <si>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</si>
  <si>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</si>
  <si>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</si>
  <si>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</si>
  <si>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2 - Zakládání</t>
  </si>
  <si>
    <t xml:space="preserve">      27 - Zakládání - základy</t>
  </si>
  <si>
    <t xml:space="preserve">    5 - Komunikace pozemní</t>
  </si>
  <si>
    <t xml:space="preserve">      56 - Podkladní vrstvy komunikací, letišť a ploch</t>
  </si>
  <si>
    <t xml:space="preserve">    997 - Přesun sutě</t>
  </si>
  <si>
    <t xml:space="preserve">    998 - Přesun hmot</t>
  </si>
  <si>
    <t>PSV - Práce a dodávky PSV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</si>
  <si>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</si>
  <si>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</si>
  <si>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</si>
  <si>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</si>
  <si>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</si>
  <si>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</si>
  <si>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</si>
  <si>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</si>
  <si>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</si>
  <si>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</si>
  <si>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</si>
  <si>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</si>
  <si>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</si>
  <si>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</si>
  <si>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</si>
  <si>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</si>
  <si>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</si>
  <si>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</si>
  <si>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</si>
  <si>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</si>
  <si>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</si>
  <si>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</si>
  <si>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</si>
  <si>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</si>
  <si>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</si>
  <si>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</si>
  <si>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2021 01</t>
  </si>
  <si>
    <t>4</t>
  </si>
  <si>
    <t>3</t>
  </si>
  <si>
    <t>-1311399959</t>
  </si>
  <si>
    <t>PP</t>
  </si>
  <si>
    <t>Odstranění křovin a stromů s odstraněním kořenů strojně průměru kmene do 100 mm v rovině nebo ve svahu sklonu terénu do 1:5, při celkové ploše přes 100 do 500 m2</t>
  </si>
  <si>
    <t>PSC</t>
  </si>
  <si>
    <t xml:space="preserve">Poznámka k souboru cen:_x000d_
1. V ceně jsou započteny i náklady na případné nutné odklizení křovin a stromů na hromady na vzdálenost do 50 m, nebo naložení na dopravní prostředek._x000d_
2. Průměr kmenů stromů (křovin) se měří 0,15 m nad přilehlým terénem._x000d_
3.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</si>
  <si>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VV</t>
  </si>
  <si>
    <t>500 "předpokládaná plocha smýcení</t>
  </si>
  <si>
    <t>12</t>
  </si>
  <si>
    <t>Zemní práce - odkopávky a prokopávky</t>
  </si>
  <si>
    <t>121151113</t>
  </si>
  <si>
    <t>Sejmutí ornice plochy do 500 m2 tl vrstvy do 200 mm strojně</t>
  </si>
  <si>
    <t>742948459</t>
  </si>
  <si>
    <t>Sejmutí ornice strojně při souvislé ploše přes 100 do 500 m2, tl. vrstvy do 200 mm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</si>
  <si>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</si>
  <si>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500 "předpokládaná plocha úpravy</t>
  </si>
  <si>
    <t>13</t>
  </si>
  <si>
    <t>Zemní práce - hloubené vykopávky</t>
  </si>
  <si>
    <t>132251102</t>
  </si>
  <si>
    <t xml:space="preserve">Hloubení rýh nezapažených  š do 800 mm v hornině třídy těžitelnosti I, skupiny 3 objem do 50 m3 strojně</t>
  </si>
  <si>
    <t>m3</t>
  </si>
  <si>
    <t>-1231243334</t>
  </si>
  <si>
    <t>Hloubení nezapažených rýh šířky do 800 mm strojně s urovnáním dna do předepsaného profilu a spádu v hornině třídy těžitelnosti I skupiny 3 přes 20 do 50 m3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</si>
  <si>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</si>
  <si>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"výkop pro podélně vyskládané patky a bloky</t>
  </si>
  <si>
    <t>(25,5*(1,305+1,487)/2)</t>
  </si>
  <si>
    <t>133251102</t>
  </si>
  <si>
    <t>Hloubení šachet nezapažených v hornině třídy těžitelnosti I, skupiny 3 objem do 50 m3</t>
  </si>
  <si>
    <t>1543945242</t>
  </si>
  <si>
    <t>Hloubení nezapažených šachet strojně v hornině třídy těžitelnosti I skupiny 3 přes 20 do 50 m3</t>
  </si>
  <si>
    <t xml:space="preserve">Poznámka k souboru cen:_x000d_
1. Ceny jsou určeny pro šachty hloubky do 12 m. Šachty větších hloubek se oceňují individuálně._x000d_
2. V cenách jsou započteny i náklady na:_x000d_
a) svislé přemístění výkopku,_x000d_
b) urovnání dna do předepsaného profilu a spádu._x000d_
c) přehození výkopku na přilehlém terénu na vzdálenost do 3 m od hrany šachty nebo naložení na dopravní prostředek._x000d_
</t>
  </si>
  <si>
    <t>"patky a bloky</t>
  </si>
  <si>
    <t>(((1*1+2,2*2,2)/2)*0,8)*16</t>
  </si>
  <si>
    <t>16</t>
  </si>
  <si>
    <t>Zemní práce - přemístění výkopku</t>
  </si>
  <si>
    <t>5</t>
  </si>
  <si>
    <t>162301501</t>
  </si>
  <si>
    <t>Vodorovné přemístění křovin do 5 km D kmene do 100 mm</t>
  </si>
  <si>
    <t>796589040</t>
  </si>
  <si>
    <t>Vodorovné přemístění smýcených křovin do průměru kmene 100 mm na vzdálenost do 5 000 m</t>
  </si>
  <si>
    <t xml:space="preserve">Poznámka k souboru cen:_x000d_
1. Ceny nelze použít pro přemístění křovin do 50 m; toto přemístění je započteno v cenách souborů cen Odstranění křovin a stromů části A 01._x000d_
2. V cenách jsou započteny i náklady na složení křovin z dopravního prostředku do hromad na stanoveném místě._x000d_
</t>
  </si>
  <si>
    <t>6</t>
  </si>
  <si>
    <t>162301981</t>
  </si>
  <si>
    <t>Příplatek k vodorovnému přemístění křovin D kmene do 100 mm ZKD 1 km</t>
  </si>
  <si>
    <t>1683971482</t>
  </si>
  <si>
    <t>Vodorovné přemístění smýcených křovin Příplatek k ceně za každých dalších i započatých 1 000 m</t>
  </si>
  <si>
    <t>500*5 'Přepočtené koeficientem množství</t>
  </si>
  <si>
    <t>7</t>
  </si>
  <si>
    <t>162751117</t>
  </si>
  <si>
    <t>Vodorovné přemístění do 10000 m výkopku/sypaniny z horniny třídy těžitelnosti I, skupiny 1 až 3</t>
  </si>
  <si>
    <t>CS ÚRS 2020 02</t>
  </si>
  <si>
    <t>503592389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</si>
  <si>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</si>
  <si>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</si>
  <si>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72,974 "výkopy</t>
  </si>
  <si>
    <t>-42,059 "zásypy</t>
  </si>
  <si>
    <t>Součet</t>
  </si>
  <si>
    <t>8</t>
  </si>
  <si>
    <t>167111101</t>
  </si>
  <si>
    <t>Nakládání výkopku z hornin třídy těžitelnosti I, skupiny 1 až 3 ručně</t>
  </si>
  <si>
    <t>1791421995</t>
  </si>
  <si>
    <t>Nakládání, skládání a překládání neulehlého výkopku nebo sypaniny ručně nakládání, z hornin třídy těžitelnosti I, skupiny 1 až 3</t>
  </si>
  <si>
    <t xml:space="preserve">Poznámka k souboru cen:_x000d_
1. Množství měrných jednotek se určí v rostlém stavu horniny._x000d_
</t>
  </si>
  <si>
    <t>17</t>
  </si>
  <si>
    <t>Zemní práce - konstrukce ze zemin</t>
  </si>
  <si>
    <t>9</t>
  </si>
  <si>
    <t>171201221</t>
  </si>
  <si>
    <t>Poplatek za uložení na skládce (skládkovné) zeminy a kamení kód odpadu 17 05 04</t>
  </si>
  <si>
    <t>t</t>
  </si>
  <si>
    <t>1461897296</t>
  </si>
  <si>
    <t>Poplatek za uložení stavebního odpadu na skládce (skládkovné) zeminy a kamení zatříděného do Katalogu odpadů pod kódem 17 05 04</t>
  </si>
  <si>
    <t xml:space="preserve">Poznámka k souboru cen:_x000d_
1. Ceny uvedené v souboru cen je doporučeno upravit podle aktuálních cen místně příslušné skládky._x000d_
2. V cenách je započítán poplatek za ukládání odpadu dle zákona 185/2001 Sb._x000d_
</t>
  </si>
  <si>
    <t>30,915*1,8 'Přepočtené koeficientem množství</t>
  </si>
  <si>
    <t>10</t>
  </si>
  <si>
    <t>171203111</t>
  </si>
  <si>
    <t>Uložení a hrubé rozhrnutí výkopku bez zhutnění v rovině a ve svahu do 1:5</t>
  </si>
  <si>
    <t>-1787393172</t>
  </si>
  <si>
    <t>Uložení výkopku bez zhutnění s hrubým rozhrnutím v rovině nebo na svahu do 1:5</t>
  </si>
  <si>
    <t xml:space="preserve">Poznámka k souboru cen:_x000d_
1. Ceny jsou určeny pro ukládání výkopku objemu do 200 m3 na jednom objektu; pro ukládání výkopku přes 200 m3 lze použít ceny souboru cen 171 25 Uložení sypaniny, části A01 katalogu 800-1 Zemní práce._x000d_
2. V cenách o sklonu svahu přes 1:1 jsou uvažovány podmínky pro svahy běžně schůdné; bez použití lezeckých technik. V případě použití lezeckých technik se tyto náklady oceňují individuálně._x000d_
</t>
  </si>
  <si>
    <t>(500*0,15) "rozhrnutí sejmuté ornice</t>
  </si>
  <si>
    <t>174111101</t>
  </si>
  <si>
    <t>Zásyp jam, šachet rýh nebo kolem objektů sypaninou se zhutněním ručně</t>
  </si>
  <si>
    <t>-1874690782</t>
  </si>
  <si>
    <t>Zásyp sypaninou z jakékoliv horniny ručně s uložením výkopku ve vrstvách se zhutněním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</si>
  <si>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</si>
  <si>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-(1,15*1,16*0,6)*21</t>
  </si>
  <si>
    <t>-((0,15*0,65+0,25*0,35)*1,16)*21</t>
  </si>
  <si>
    <t>-(1*1*0,6)*16</t>
  </si>
  <si>
    <t>18</t>
  </si>
  <si>
    <t>Zemní práce - povrchové úpravy terénu</t>
  </si>
  <si>
    <t>181252305</t>
  </si>
  <si>
    <t>Úprava pláně pro silnice a dálnice na násypech se zhutněním</t>
  </si>
  <si>
    <t>286399888</t>
  </si>
  <si>
    <t>Úprava pláně na stavbách silnic a dálnic strojně na násypech se zhutněním</t>
  </si>
  <si>
    <t xml:space="preserve">Poznámka k souboru cen:_x000d_
1. Ceny 15-2301, 15-2302, 25-2301 a 25-2305 jsou určeny pro urovnání nově zřizovaných ploch vodorovných nebo ve sklonu do 1:5 pod zpevnění ploch jakéhokoliv druhu, pod humusování, drnování a dále předepíše-li projekt urovnání pláně z jiného důvodu._x000d_
2. Cena 15-2303 je určena pro vyplnění sypaninou prohlubní zářezů v horninách třídy těžitelnosti II a III, skupiny 5 až 7._x000d_
3. Ceny neplatí pro zhutnění podloží pod násypy; toto zhutnění se oceňuje cenou 171 15-2101 Zhutnění podloží pod násypy._x000d_
4. Ceny neplatí pro urovnání lavic šířky do 3 m přerušujících svahy, pro urovnání dna příkopů pro jakoukoliv jejich šířku; toto urovnání se oceňuje cenami souboru cen 182 Svahování trvalých svahů do projektovaných profilů._x000d_
5. Urovnání ploch ve sklonu přes 1:5 (svahování) se oceňuje cenou 182 20-1101 Svahování trvalých svahů do projektovaných profilů._x000d_
6. Vyplnění prohlubní v horninách třídy II a III betonem nebo stabilizací se oceňuje cenami části A 01 katalogu 822-1 Komunikace pozemní a letiště._x000d_
</t>
  </si>
  <si>
    <t>75 "zpevnění vjezdu</t>
  </si>
  <si>
    <t>181411131</t>
  </si>
  <si>
    <t>Založení parkového trávníku výsevem plochy do 1000 m2 v rovině a ve svahu do 1:5</t>
  </si>
  <si>
    <t>377643602</t>
  </si>
  <si>
    <t>Založení trávníku na půdě předem připravené plochy do 1000 m2 výsevem včetně utažení parkového v rovině nebo na svahu do 1:5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</si>
  <si>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</si>
  <si>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(75/0,15) "plocha osetí na rozhrnuté ornici</t>
  </si>
  <si>
    <t>14</t>
  </si>
  <si>
    <t>M</t>
  </si>
  <si>
    <t>00572410</t>
  </si>
  <si>
    <t>osivo směs travní parková</t>
  </si>
  <si>
    <t>kg</t>
  </si>
  <si>
    <t>1293790045</t>
  </si>
  <si>
    <t>500*0,02 'Přepočtené koeficientem množství</t>
  </si>
  <si>
    <t>181912112</t>
  </si>
  <si>
    <t>Úprava pláně v hornině třídy těžitelnosti I, skupiny 3 se zhutněním ručně</t>
  </si>
  <si>
    <t>-1231092587</t>
  </si>
  <si>
    <t>Úprava pláně vyrovnáním výškových rozdílů ručně v hornině třídy těžitelnosti I skupiny 3 se zhutněním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</si>
  <si>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ručně._x000d_
4. Ceny se zhutněním jsou určeny pro jakoukoliv míru zhutnění._x000d_
</t>
  </si>
  <si>
    <t>500 "upravovaná plocha ornicí</t>
  </si>
  <si>
    <t>185851121</t>
  </si>
  <si>
    <t>Dovoz vody pro zálivku rostlin za vzdálenost do 1000 m</t>
  </si>
  <si>
    <t>-1937828767</t>
  </si>
  <si>
    <t>Dovoz vody pro zálivku rostlin na vzdálenost do 1000 m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</si>
  <si>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</si>
  <si>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185851129</t>
  </si>
  <si>
    <t>Příplatek k dovozu vody pro zálivku rostlin do 1000 m ZKD 1000 m</t>
  </si>
  <si>
    <t>-180381103</t>
  </si>
  <si>
    <t>Dovoz vody pro zálivku rostlin Příplatek k ceně za každých dalších i započatých 1000 m</t>
  </si>
  <si>
    <t>3*5 'Přepočtené koeficientem množství</t>
  </si>
  <si>
    <t>Zakládání</t>
  </si>
  <si>
    <t>27</t>
  </si>
  <si>
    <t>Zakládání - základy</t>
  </si>
  <si>
    <t>275123901</t>
  </si>
  <si>
    <t>Montáž ŽB základových patek pro skelet hmotnosti do 2,5 t</t>
  </si>
  <si>
    <t>kus</t>
  </si>
  <si>
    <t>-932541159</t>
  </si>
  <si>
    <t>Montáž základových patek ze železobetonu hmotnosti do 2,5 t</t>
  </si>
  <si>
    <t xml:space="preserve">Poznámka k souboru cen:_x000d_
1. Za kus se považuje i každá samostatně montovaná část patky, jestliže se patka skládá ze dvou nebo více částí._x000d_
</t>
  </si>
  <si>
    <t>"patky 500/500/500 mm</t>
  </si>
  <si>
    <t>3+3 "úroveň -610 m</t>
  </si>
  <si>
    <t>10 "úroveň -1110 mm</t>
  </si>
  <si>
    <t>"patky 500/500/750 mm</t>
  </si>
  <si>
    <t>10 "úroveň -1610 mm</t>
  </si>
  <si>
    <t>"podkladní bloky 1000/1000/600 mm</t>
  </si>
  <si>
    <t>"podkladní bloky 1150/1160/600 mm</t>
  </si>
  <si>
    <t>(3*7)</t>
  </si>
  <si>
    <t>19</t>
  </si>
  <si>
    <t>275spec-001</t>
  </si>
  <si>
    <t>prefa patka, rozměr 500/500/500 mm vč. kotevních ok a dopravy na místo určení</t>
  </si>
  <si>
    <t>ks</t>
  </si>
  <si>
    <t>894817640</t>
  </si>
  <si>
    <t>20</t>
  </si>
  <si>
    <t>275spec-002</t>
  </si>
  <si>
    <t>prefa patka, rozměr 500/500/750 mm vč. kotevních ok a dopravy na místo určení</t>
  </si>
  <si>
    <t>-357379717</t>
  </si>
  <si>
    <t>275spec-003</t>
  </si>
  <si>
    <t>prefa patka, rozměr 1000/1000/600 mm vč. kotevních ok a dopravy na místo určení</t>
  </si>
  <si>
    <t>-498938461</t>
  </si>
  <si>
    <t>22</t>
  </si>
  <si>
    <t>275spec-004</t>
  </si>
  <si>
    <t>prefa patka, rozměr 11500/1160/600 mm vč. kotevních ok a dopravy na místo určení</t>
  </si>
  <si>
    <t>582982542</t>
  </si>
  <si>
    <t>23</t>
  </si>
  <si>
    <t>275123903</t>
  </si>
  <si>
    <t>Montáž ŽB základových patek pro skelet hmotnosti do 10 t</t>
  </si>
  <si>
    <t>2043096238</t>
  </si>
  <si>
    <t>Montáž základových patek ze železobetonu hmotnosti přes 5 do 10 t</t>
  </si>
  <si>
    <t>"patky T 150/650+250/350 x 1160 mm</t>
  </si>
  <si>
    <t>24</t>
  </si>
  <si>
    <t>275spec-005</t>
  </si>
  <si>
    <t>prefa patka, rozměr 150/650 + 250/350 x 1160 mm vč. kotevních ok a dopravy na místo určení</t>
  </si>
  <si>
    <t>-729468395</t>
  </si>
  <si>
    <t>Komunikace pozemní</t>
  </si>
  <si>
    <t>56</t>
  </si>
  <si>
    <t>Podkladní vrstvy komunikací, letišť a ploch</t>
  </si>
  <si>
    <t>25</t>
  </si>
  <si>
    <t>564931412</t>
  </si>
  <si>
    <t>Podklad z asfaltového recyklátu tl 100 mm</t>
  </si>
  <si>
    <t>1927092034</t>
  </si>
  <si>
    <t>Podklad nebo podsyp z asfaltového recyklátu s rozprostřením a zhutněním, po zhutnění tl. 100 mm</t>
  </si>
  <si>
    <t>997</t>
  </si>
  <si>
    <t>Přesun sutě</t>
  </si>
  <si>
    <t>26</t>
  </si>
  <si>
    <t>997013811</t>
  </si>
  <si>
    <t>Poplatek za uložení na skládce (skládkovné) stavebního odpadu dřevěného kód odpadu 17 02 01</t>
  </si>
  <si>
    <t>-1292837433</t>
  </si>
  <si>
    <t>Poplatek za uložení stavebního odpadu na skládce (skládkovné) dřevěného zatříděného do Katalogu odpadů pod kódem 17 02 01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</si>
  <si>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</si>
  <si>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998</t>
  </si>
  <si>
    <t>Přesun hmot</t>
  </si>
  <si>
    <t>998014011</t>
  </si>
  <si>
    <t>Přesun hmot pro budovy jednopodlažní z betonových dílců s nezděným pláštěm</t>
  </si>
  <si>
    <t>1117738890</t>
  </si>
  <si>
    <t>Přesun hmot pro budovy a haly občanské výstavby, bydlení, výrobu a služby s nosnou svislou konstrukcí montovanou z dílců betonových plošných nebo tyčových s jakýmkoliv obvodovým pláštěm kromě vyzdívaného, i bez pláště vodorovná dopravní vzdálenost do 100 m, pro budovy a haly jednopodlažní</t>
  </si>
  <si>
    <t xml:space="preserve">Poznámka k souboru cen:_x000d_
1. Pokud se prefabrikáty složí přímo do prostoru technologické manipulace (pracovní zóna jeřábu), nezapočítává se jejich hmotnost do hmotnosti pro výpočet přesunu hmot._x000d_
</t>
  </si>
  <si>
    <t>PSV</t>
  </si>
  <si>
    <t>Práce a dodávky PSV</t>
  </si>
  <si>
    <t>VRN</t>
  </si>
  <si>
    <t>Vedlejší rozpočtové náklady</t>
  </si>
  <si>
    <t>VRN1</t>
  </si>
  <si>
    <t>Průzkumné, geodetické a projektové práce</t>
  </si>
  <si>
    <t>28</t>
  </si>
  <si>
    <t>012002000</t>
  </si>
  <si>
    <t>Geodetické práce</t>
  </si>
  <si>
    <t>kpl</t>
  </si>
  <si>
    <t>1024</t>
  </si>
  <si>
    <t>1446141088</t>
  </si>
  <si>
    <t>P</t>
  </si>
  <si>
    <t>Poznámka k položce:_x000d_
- vytýčení sítí_x000d_
- geometrický plán</t>
  </si>
  <si>
    <t>VRN3</t>
  </si>
  <si>
    <t>Zařízení staveniště</t>
  </si>
  <si>
    <t>29</t>
  </si>
  <si>
    <t>030001000</t>
  </si>
  <si>
    <t>%</t>
  </si>
  <si>
    <t>-1928391515</t>
  </si>
  <si>
    <t>Poznámka k položce:_x000d_
- oplocení staveniště_x000d_
- provoz staveniště_x000d_
- skládky a deponice_x000d_
- vjezd a výjezd ze staveniště_x000d_
- čištění komunikací_x000d_
- energie, pronájmy ploch_x000d_
- stavební buňky_x000d_
- mobilní WC apod.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</si>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</sst>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2020086BR00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Prefa garáže Hradiště u Blovic p.č. 59/4 - základy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Hradiště u Blovic p.č. 133, 59/4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12. 12. 2020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Muzeum jižního Plzeňska v Blovicích, Hradiště 1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Chmelík, obchodní a projektová kancelář, s.r.o.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Jakub Vilingr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77</v>
      </c>
      <c r="BT54" s="111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24.75" customHeight="1">
      <c r="A55" s="112" t="s">
        <v>81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'2020086BR00 - Prefa garáž...'!J28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'2020086BR00 - Prefa garáž...'!P91</f>
        <v>0</v>
      </c>
      <c r="AV55" s="121">
        <f>'2020086BR00 - Prefa garáž...'!J31</f>
        <v>0</v>
      </c>
      <c r="AW55" s="121">
        <f>'2020086BR00 - Prefa garáž...'!J32</f>
        <v>0</v>
      </c>
      <c r="AX55" s="121">
        <f>'2020086BR00 - Prefa garáž...'!J33</f>
        <v>0</v>
      </c>
      <c r="AY55" s="121">
        <f>'2020086BR00 - Prefa garáž...'!J34</f>
        <v>0</v>
      </c>
      <c r="AZ55" s="121">
        <f>'2020086BR00 - Prefa garáž...'!F31</f>
        <v>0</v>
      </c>
      <c r="BA55" s="121">
        <f>'2020086BR00 - Prefa garáž...'!F32</f>
        <v>0</v>
      </c>
      <c r="BB55" s="121">
        <f>'2020086BR00 - Prefa garáž...'!F33</f>
        <v>0</v>
      </c>
      <c r="BC55" s="121">
        <f>'2020086BR00 - Prefa garáž...'!F34</f>
        <v>0</v>
      </c>
      <c r="BD55" s="123">
        <f>'2020086BR00 - Prefa garáž...'!F35</f>
        <v>0</v>
      </c>
      <c r="BE55" s="7"/>
      <c r="BT55" s="124" t="s">
        <v>83</v>
      </c>
      <c r="BU55" s="124" t="s">
        <v>84</v>
      </c>
      <c r="BV55" s="124" t="s">
        <v>79</v>
      </c>
      <c r="BW55" s="124" t="s">
        <v>5</v>
      </c>
      <c r="BX55" s="124" t="s">
        <v>80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k52P7NYqpuS3XwZpQlwR3YbwRgmTkrNqo/XhTVyAjgcbVLjzWH+dsd3ArOljhGNkyZ01q1+NXg1G1L+GSs0POA==" hashValue="EsDVnAV4p6YcDx/wVCOVMDXji8Wmg/C3pphNlexMmXMz8lqHoMrq7Jq9FOHzHiTQgLlNIdM3PPod6WqOi6LH2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0086BR00 - Prefa garáž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85</v>
      </c>
    </row>
    <row r="4" s="1" customFormat="1" ht="24.96" customHeight="1">
      <c r="B4" s="21"/>
      <c r="D4" s="127" t="s">
        <v>86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21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22</v>
      </c>
      <c r="E10" s="40"/>
      <c r="F10" s="132" t="s">
        <v>23</v>
      </c>
      <c r="G10" s="40"/>
      <c r="H10" s="40"/>
      <c r="I10" s="129" t="s">
        <v>24</v>
      </c>
      <c r="J10" s="133" t="str">
        <f>'Rekapitulace stavby'!AN8</f>
        <v>12. 12. 2020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21.84" customHeight="1">
      <c r="A11" s="40"/>
      <c r="B11" s="46"/>
      <c r="C11" s="40"/>
      <c r="D11" s="134" t="s">
        <v>26</v>
      </c>
      <c r="E11" s="40"/>
      <c r="F11" s="135" t="s">
        <v>27</v>
      </c>
      <c r="G11" s="40"/>
      <c r="H11" s="40"/>
      <c r="I11" s="134" t="s">
        <v>28</v>
      </c>
      <c r="J11" s="135" t="s">
        <v>29</v>
      </c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30</v>
      </c>
      <c r="E12" s="40"/>
      <c r="F12" s="40"/>
      <c r="G12" s="40"/>
      <c r="H12" s="40"/>
      <c r="I12" s="129" t="s">
        <v>31</v>
      </c>
      <c r="J12" s="132" t="s">
        <v>32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33</v>
      </c>
      <c r="F13" s="40"/>
      <c r="G13" s="40"/>
      <c r="H13" s="40"/>
      <c r="I13" s="129" t="s">
        <v>34</v>
      </c>
      <c r="J13" s="132" t="s">
        <v>32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35</v>
      </c>
      <c r="E15" s="40"/>
      <c r="F15" s="40"/>
      <c r="G15" s="40"/>
      <c r="H15" s="40"/>
      <c r="I15" s="129" t="s">
        <v>31</v>
      </c>
      <c r="J15" s="34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4" t="str">
        <f>'Rekapitulace stavby'!E14</f>
        <v>Vyplň údaj</v>
      </c>
      <c r="F16" s="132"/>
      <c r="G16" s="132"/>
      <c r="H16" s="132"/>
      <c r="I16" s="129" t="s">
        <v>34</v>
      </c>
      <c r="J16" s="34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37</v>
      </c>
      <c r="E18" s="40"/>
      <c r="F18" s="40"/>
      <c r="G18" s="40"/>
      <c r="H18" s="40"/>
      <c r="I18" s="129" t="s">
        <v>31</v>
      </c>
      <c r="J18" s="132" t="s">
        <v>32</v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">
        <v>38</v>
      </c>
      <c r="F19" s="40"/>
      <c r="G19" s="40"/>
      <c r="H19" s="40"/>
      <c r="I19" s="129" t="s">
        <v>34</v>
      </c>
      <c r="J19" s="132" t="s">
        <v>32</v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40</v>
      </c>
      <c r="E21" s="40"/>
      <c r="F21" s="40"/>
      <c r="G21" s="40"/>
      <c r="H21" s="40"/>
      <c r="I21" s="129" t="s">
        <v>31</v>
      </c>
      <c r="J21" s="132" t="s">
        <v>32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41</v>
      </c>
      <c r="F22" s="40"/>
      <c r="G22" s="40"/>
      <c r="H22" s="40"/>
      <c r="I22" s="129" t="s">
        <v>34</v>
      </c>
      <c r="J22" s="132" t="s">
        <v>32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42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6"/>
      <c r="B25" s="137"/>
      <c r="C25" s="136"/>
      <c r="D25" s="136"/>
      <c r="E25" s="138" t="s">
        <v>43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40"/>
      <c r="E27" s="140"/>
      <c r="F27" s="140"/>
      <c r="G27" s="140"/>
      <c r="H27" s="140"/>
      <c r="I27" s="140"/>
      <c r="J27" s="140"/>
      <c r="K27" s="140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1" t="s">
        <v>44</v>
      </c>
      <c r="E28" s="40"/>
      <c r="F28" s="40"/>
      <c r="G28" s="40"/>
      <c r="H28" s="40"/>
      <c r="I28" s="40"/>
      <c r="J28" s="142">
        <f>ROUND(J91,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3" t="s">
        <v>46</v>
      </c>
      <c r="G30" s="40"/>
      <c r="H30" s="40"/>
      <c r="I30" s="143" t="s">
        <v>45</v>
      </c>
      <c r="J30" s="143" t="s">
        <v>47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4" t="s">
        <v>48</v>
      </c>
      <c r="E31" s="129" t="s">
        <v>49</v>
      </c>
      <c r="F31" s="145">
        <f>ROUND((SUM(BE91:BE236)),  2)</f>
        <v>0</v>
      </c>
      <c r="G31" s="40"/>
      <c r="H31" s="40"/>
      <c r="I31" s="146">
        <v>0.20999999999999999</v>
      </c>
      <c r="J31" s="145">
        <f>ROUND(((SUM(BE91:BE236))*I31),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50</v>
      </c>
      <c r="F32" s="145">
        <f>ROUND((SUM(BF91:BF236)),  2)</f>
        <v>0</v>
      </c>
      <c r="G32" s="40"/>
      <c r="H32" s="40"/>
      <c r="I32" s="146">
        <v>0.14999999999999999</v>
      </c>
      <c r="J32" s="145">
        <f>ROUND(((SUM(BF91:BF236))*I32),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51</v>
      </c>
      <c r="F33" s="145">
        <f>ROUND((SUM(BG91:BG236)),  2)</f>
        <v>0</v>
      </c>
      <c r="G33" s="40"/>
      <c r="H33" s="40"/>
      <c r="I33" s="146">
        <v>0.20999999999999999</v>
      </c>
      <c r="J33" s="145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52</v>
      </c>
      <c r="F34" s="145">
        <f>ROUND((SUM(BH91:BH236)),  2)</f>
        <v>0</v>
      </c>
      <c r="G34" s="40"/>
      <c r="H34" s="40"/>
      <c r="I34" s="146">
        <v>0.14999999999999999</v>
      </c>
      <c r="J34" s="145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53</v>
      </c>
      <c r="F35" s="145">
        <f>ROUND((SUM(BI91:BI236)),  2)</f>
        <v>0</v>
      </c>
      <c r="G35" s="40"/>
      <c r="H35" s="40"/>
      <c r="I35" s="146">
        <v>0</v>
      </c>
      <c r="J35" s="145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7"/>
      <c r="D37" s="148" t="s">
        <v>54</v>
      </c>
      <c r="E37" s="149"/>
      <c r="F37" s="149"/>
      <c r="G37" s="150" t="s">
        <v>55</v>
      </c>
      <c r="H37" s="151" t="s">
        <v>56</v>
      </c>
      <c r="I37" s="149"/>
      <c r="J37" s="152">
        <f>SUM(J28:J35)</f>
        <v>0</v>
      </c>
      <c r="K37" s="153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4"/>
      <c r="C38" s="155"/>
      <c r="D38" s="155"/>
      <c r="E38" s="155"/>
      <c r="F38" s="155"/>
      <c r="G38" s="155"/>
      <c r="H38" s="155"/>
      <c r="I38" s="155"/>
      <c r="J38" s="155"/>
      <c r="K38" s="155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4" t="s">
        <v>87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3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Prefa garáže Hradiště u Blovic p.č. 59/4 - základy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3" t="s">
        <v>22</v>
      </c>
      <c r="D48" s="42"/>
      <c r="E48" s="42"/>
      <c r="F48" s="28" t="str">
        <f>F10</f>
        <v>Hradiště u Blovic p.č. 133, 59/4</v>
      </c>
      <c r="G48" s="42"/>
      <c r="H48" s="42"/>
      <c r="I48" s="33" t="s">
        <v>24</v>
      </c>
      <c r="J48" s="74" t="str">
        <f>IF(J10="","",J10)</f>
        <v>12. 12. 2020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40.05" customHeight="1">
      <c r="A50" s="40"/>
      <c r="B50" s="41"/>
      <c r="C50" s="33" t="s">
        <v>30</v>
      </c>
      <c r="D50" s="42"/>
      <c r="E50" s="42"/>
      <c r="F50" s="28" t="str">
        <f>E13</f>
        <v>Muzeum jižního Plzeňska v Blovicích, Hradiště 1</v>
      </c>
      <c r="G50" s="42"/>
      <c r="H50" s="42"/>
      <c r="I50" s="33" t="s">
        <v>37</v>
      </c>
      <c r="J50" s="38" t="str">
        <f>E19</f>
        <v>Chmelík, obchodní a projektová kancelář, s.r.o.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3" t="s">
        <v>35</v>
      </c>
      <c r="D51" s="42"/>
      <c r="E51" s="42"/>
      <c r="F51" s="28" t="str">
        <f>IF(E16="","",E16)</f>
        <v>Vyplň údaj</v>
      </c>
      <c r="G51" s="42"/>
      <c r="H51" s="42"/>
      <c r="I51" s="33" t="s">
        <v>40</v>
      </c>
      <c r="J51" s="38" t="str">
        <f>E22</f>
        <v>Jakub Vilingr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8" t="s">
        <v>88</v>
      </c>
      <c r="D53" s="159"/>
      <c r="E53" s="159"/>
      <c r="F53" s="159"/>
      <c r="G53" s="159"/>
      <c r="H53" s="159"/>
      <c r="I53" s="159"/>
      <c r="J53" s="160" t="s">
        <v>89</v>
      </c>
      <c r="K53" s="159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1" t="s">
        <v>76</v>
      </c>
      <c r="D55" s="42"/>
      <c r="E55" s="42"/>
      <c r="F55" s="42"/>
      <c r="G55" s="42"/>
      <c r="H55" s="42"/>
      <c r="I55" s="42"/>
      <c r="J55" s="104">
        <f>J91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8" t="s">
        <v>90</v>
      </c>
    </row>
    <row r="56" s="9" customFormat="1" ht="24.96" customHeight="1">
      <c r="A56" s="9"/>
      <c r="B56" s="162"/>
      <c r="C56" s="163"/>
      <c r="D56" s="164" t="s">
        <v>91</v>
      </c>
      <c r="E56" s="165"/>
      <c r="F56" s="165"/>
      <c r="G56" s="165"/>
      <c r="H56" s="165"/>
      <c r="I56" s="165"/>
      <c r="J56" s="166">
        <f>J92</f>
        <v>0</v>
      </c>
      <c r="K56" s="163"/>
      <c r="L56" s="167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8"/>
      <c r="C57" s="169"/>
      <c r="D57" s="170" t="s">
        <v>92</v>
      </c>
      <c r="E57" s="171"/>
      <c r="F57" s="171"/>
      <c r="G57" s="171"/>
      <c r="H57" s="171"/>
      <c r="I57" s="171"/>
      <c r="J57" s="172">
        <f>J93</f>
        <v>0</v>
      </c>
      <c r="K57" s="169"/>
      <c r="L57" s="173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8"/>
      <c r="C58" s="169"/>
      <c r="D58" s="170" t="s">
        <v>93</v>
      </c>
      <c r="E58" s="171"/>
      <c r="F58" s="171"/>
      <c r="G58" s="171"/>
      <c r="H58" s="171"/>
      <c r="I58" s="171"/>
      <c r="J58" s="172">
        <f>J94</f>
        <v>0</v>
      </c>
      <c r="K58" s="169"/>
      <c r="L58" s="173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4.88" customHeight="1">
      <c r="A59" s="10"/>
      <c r="B59" s="168"/>
      <c r="C59" s="169"/>
      <c r="D59" s="170" t="s">
        <v>94</v>
      </c>
      <c r="E59" s="171"/>
      <c r="F59" s="171"/>
      <c r="G59" s="171"/>
      <c r="H59" s="171"/>
      <c r="I59" s="171"/>
      <c r="J59" s="172">
        <f>J99</f>
        <v>0</v>
      </c>
      <c r="K59" s="169"/>
      <c r="L59" s="17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4.88" customHeight="1">
      <c r="A60" s="10"/>
      <c r="B60" s="168"/>
      <c r="C60" s="169"/>
      <c r="D60" s="170" t="s">
        <v>95</v>
      </c>
      <c r="E60" s="171"/>
      <c r="F60" s="171"/>
      <c r="G60" s="171"/>
      <c r="H60" s="171"/>
      <c r="I60" s="171"/>
      <c r="J60" s="172">
        <f>J104</f>
        <v>0</v>
      </c>
      <c r="K60" s="169"/>
      <c r="L60" s="17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4.88" customHeight="1">
      <c r="A61" s="10"/>
      <c r="B61" s="168"/>
      <c r="C61" s="169"/>
      <c r="D61" s="170" t="s">
        <v>96</v>
      </c>
      <c r="E61" s="171"/>
      <c r="F61" s="171"/>
      <c r="G61" s="171"/>
      <c r="H61" s="171"/>
      <c r="I61" s="171"/>
      <c r="J61" s="172">
        <f>J115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68"/>
      <c r="C62" s="169"/>
      <c r="D62" s="170" t="s">
        <v>97</v>
      </c>
      <c r="E62" s="171"/>
      <c r="F62" s="171"/>
      <c r="G62" s="171"/>
      <c r="H62" s="171"/>
      <c r="I62" s="171"/>
      <c r="J62" s="172">
        <f>J138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68"/>
      <c r="C63" s="169"/>
      <c r="D63" s="170" t="s">
        <v>98</v>
      </c>
      <c r="E63" s="171"/>
      <c r="F63" s="171"/>
      <c r="G63" s="171"/>
      <c r="H63" s="171"/>
      <c r="I63" s="171"/>
      <c r="J63" s="172">
        <f>J161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99</v>
      </c>
      <c r="E64" s="171"/>
      <c r="F64" s="171"/>
      <c r="G64" s="171"/>
      <c r="H64" s="171"/>
      <c r="I64" s="171"/>
      <c r="J64" s="172">
        <f>J184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68"/>
      <c r="C65" s="169"/>
      <c r="D65" s="170" t="s">
        <v>100</v>
      </c>
      <c r="E65" s="171"/>
      <c r="F65" s="171"/>
      <c r="G65" s="171"/>
      <c r="H65" s="171"/>
      <c r="I65" s="171"/>
      <c r="J65" s="172">
        <f>J185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101</v>
      </c>
      <c r="E66" s="171"/>
      <c r="F66" s="171"/>
      <c r="G66" s="171"/>
      <c r="H66" s="171"/>
      <c r="I66" s="171"/>
      <c r="J66" s="172">
        <f>J214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68"/>
      <c r="C67" s="169"/>
      <c r="D67" s="170" t="s">
        <v>102</v>
      </c>
      <c r="E67" s="171"/>
      <c r="F67" s="171"/>
      <c r="G67" s="171"/>
      <c r="H67" s="171"/>
      <c r="I67" s="171"/>
      <c r="J67" s="172">
        <f>J215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103</v>
      </c>
      <c r="E68" s="171"/>
      <c r="F68" s="171"/>
      <c r="G68" s="171"/>
      <c r="H68" s="171"/>
      <c r="I68" s="171"/>
      <c r="J68" s="172">
        <f>J219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8"/>
      <c r="C69" s="169"/>
      <c r="D69" s="170" t="s">
        <v>104</v>
      </c>
      <c r="E69" s="171"/>
      <c r="F69" s="171"/>
      <c r="G69" s="171"/>
      <c r="H69" s="171"/>
      <c r="I69" s="171"/>
      <c r="J69" s="172">
        <f>J223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2"/>
      <c r="C70" s="163"/>
      <c r="D70" s="164" t="s">
        <v>105</v>
      </c>
      <c r="E70" s="165"/>
      <c r="F70" s="165"/>
      <c r="G70" s="165"/>
      <c r="H70" s="165"/>
      <c r="I70" s="165"/>
      <c r="J70" s="166">
        <f>J227</f>
        <v>0</v>
      </c>
      <c r="K70" s="163"/>
      <c r="L70" s="167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2"/>
      <c r="C71" s="163"/>
      <c r="D71" s="164" t="s">
        <v>106</v>
      </c>
      <c r="E71" s="165"/>
      <c r="F71" s="165"/>
      <c r="G71" s="165"/>
      <c r="H71" s="165"/>
      <c r="I71" s="165"/>
      <c r="J71" s="166">
        <f>J228</f>
        <v>0</v>
      </c>
      <c r="K71" s="163"/>
      <c r="L71" s="167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68"/>
      <c r="C72" s="169"/>
      <c r="D72" s="170" t="s">
        <v>107</v>
      </c>
      <c r="E72" s="171"/>
      <c r="F72" s="171"/>
      <c r="G72" s="171"/>
      <c r="H72" s="171"/>
      <c r="I72" s="171"/>
      <c r="J72" s="172">
        <f>J229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8"/>
      <c r="C73" s="169"/>
      <c r="D73" s="170" t="s">
        <v>108</v>
      </c>
      <c r="E73" s="171"/>
      <c r="F73" s="171"/>
      <c r="G73" s="171"/>
      <c r="H73" s="171"/>
      <c r="I73" s="171"/>
      <c r="J73" s="172">
        <f>J233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4" t="s">
        <v>109</v>
      </c>
      <c r="D80" s="42"/>
      <c r="E80" s="42"/>
      <c r="F80" s="42"/>
      <c r="G80" s="42"/>
      <c r="H80" s="42"/>
      <c r="I80" s="42"/>
      <c r="J80" s="42"/>
      <c r="K80" s="42"/>
      <c r="L80" s="13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16</v>
      </c>
      <c r="D82" s="42"/>
      <c r="E82" s="42"/>
      <c r="F82" s="42"/>
      <c r="G82" s="42"/>
      <c r="H82" s="42"/>
      <c r="I82" s="42"/>
      <c r="J82" s="42"/>
      <c r="K82" s="42"/>
      <c r="L82" s="13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E7</f>
        <v>Prefa garáže Hradiště u Blovic p.č. 59/4 - základy</v>
      </c>
      <c r="F83" s="42"/>
      <c r="G83" s="42"/>
      <c r="H83" s="42"/>
      <c r="I83" s="42"/>
      <c r="J83" s="42"/>
      <c r="K83" s="42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F10</f>
        <v>Hradiště u Blovic p.č. 133, 59/4</v>
      </c>
      <c r="G85" s="42"/>
      <c r="H85" s="42"/>
      <c r="I85" s="33" t="s">
        <v>24</v>
      </c>
      <c r="J85" s="74" t="str">
        <f>IF(J10="","",J10)</f>
        <v>12. 12. 2020</v>
      </c>
      <c r="K85" s="42"/>
      <c r="L85" s="13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40.05" customHeight="1">
      <c r="A87" s="40"/>
      <c r="B87" s="41"/>
      <c r="C87" s="33" t="s">
        <v>30</v>
      </c>
      <c r="D87" s="42"/>
      <c r="E87" s="42"/>
      <c r="F87" s="28" t="str">
        <f>E13</f>
        <v>Muzeum jižního Plzeňska v Blovicích, Hradiště 1</v>
      </c>
      <c r="G87" s="42"/>
      <c r="H87" s="42"/>
      <c r="I87" s="33" t="s">
        <v>37</v>
      </c>
      <c r="J87" s="38" t="str">
        <f>E19</f>
        <v>Chmelík, obchodní a projektová kancelář, s.r.o.</v>
      </c>
      <c r="K87" s="42"/>
      <c r="L87" s="13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35</v>
      </c>
      <c r="D88" s="42"/>
      <c r="E88" s="42"/>
      <c r="F88" s="28" t="str">
        <f>IF(E16="","",E16)</f>
        <v>Vyplň údaj</v>
      </c>
      <c r="G88" s="42"/>
      <c r="H88" s="42"/>
      <c r="I88" s="33" t="s">
        <v>40</v>
      </c>
      <c r="J88" s="38" t="str">
        <f>E22</f>
        <v>Jakub Vilingr</v>
      </c>
      <c r="K88" s="42"/>
      <c r="L88" s="13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4"/>
      <c r="B90" s="175"/>
      <c r="C90" s="176" t="s">
        <v>110</v>
      </c>
      <c r="D90" s="177" t="s">
        <v>63</v>
      </c>
      <c r="E90" s="177" t="s">
        <v>59</v>
      </c>
      <c r="F90" s="177" t="s">
        <v>60</v>
      </c>
      <c r="G90" s="177" t="s">
        <v>111</v>
      </c>
      <c r="H90" s="177" t="s">
        <v>112</v>
      </c>
      <c r="I90" s="177" t="s">
        <v>113</v>
      </c>
      <c r="J90" s="177" t="s">
        <v>89</v>
      </c>
      <c r="K90" s="178" t="s">
        <v>114</v>
      </c>
      <c r="L90" s="179"/>
      <c r="M90" s="94" t="s">
        <v>32</v>
      </c>
      <c r="N90" s="95" t="s">
        <v>48</v>
      </c>
      <c r="O90" s="95" t="s">
        <v>115</v>
      </c>
      <c r="P90" s="95" t="s">
        <v>116</v>
      </c>
      <c r="Q90" s="95" t="s">
        <v>117</v>
      </c>
      <c r="R90" s="95" t="s">
        <v>118</v>
      </c>
      <c r="S90" s="95" t="s">
        <v>119</v>
      </c>
      <c r="T90" s="96" t="s">
        <v>120</v>
      </c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</row>
    <row r="91" s="2" customFormat="1" ht="22.8" customHeight="1">
      <c r="A91" s="40"/>
      <c r="B91" s="41"/>
      <c r="C91" s="101" t="s">
        <v>121</v>
      </c>
      <c r="D91" s="42"/>
      <c r="E91" s="42"/>
      <c r="F91" s="42"/>
      <c r="G91" s="42"/>
      <c r="H91" s="42"/>
      <c r="I91" s="42"/>
      <c r="J91" s="180">
        <f>BK91</f>
        <v>0</v>
      </c>
      <c r="K91" s="42"/>
      <c r="L91" s="46"/>
      <c r="M91" s="97"/>
      <c r="N91" s="181"/>
      <c r="O91" s="98"/>
      <c r="P91" s="182">
        <f>P92+P227+P228</f>
        <v>0</v>
      </c>
      <c r="Q91" s="98"/>
      <c r="R91" s="182">
        <f>R92+R227+R228</f>
        <v>210.94047999999998</v>
      </c>
      <c r="S91" s="98"/>
      <c r="T91" s="183">
        <f>T92+T227+T228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77</v>
      </c>
      <c r="AU91" s="18" t="s">
        <v>90</v>
      </c>
      <c r="BK91" s="184">
        <f>BK92+BK227+BK228</f>
        <v>0</v>
      </c>
    </row>
    <row r="92" s="12" customFormat="1" ht="25.92" customHeight="1">
      <c r="A92" s="12"/>
      <c r="B92" s="185"/>
      <c r="C92" s="186"/>
      <c r="D92" s="187" t="s">
        <v>77</v>
      </c>
      <c r="E92" s="188" t="s">
        <v>122</v>
      </c>
      <c r="F92" s="188" t="s">
        <v>123</v>
      </c>
      <c r="G92" s="186"/>
      <c r="H92" s="186"/>
      <c r="I92" s="189"/>
      <c r="J92" s="190">
        <f>BK92</f>
        <v>0</v>
      </c>
      <c r="K92" s="186"/>
      <c r="L92" s="191"/>
      <c r="M92" s="192"/>
      <c r="N92" s="193"/>
      <c r="O92" s="193"/>
      <c r="P92" s="194">
        <f>P93+P184+P214+P219+P223</f>
        <v>0</v>
      </c>
      <c r="Q92" s="193"/>
      <c r="R92" s="194">
        <f>R93+R184+R214+R219+R223</f>
        <v>210.94047999999998</v>
      </c>
      <c r="S92" s="193"/>
      <c r="T92" s="195">
        <f>T93+T184+T214+T219+T223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6" t="s">
        <v>83</v>
      </c>
      <c r="AT92" s="197" t="s">
        <v>77</v>
      </c>
      <c r="AU92" s="197" t="s">
        <v>78</v>
      </c>
      <c r="AY92" s="196" t="s">
        <v>124</v>
      </c>
      <c r="BK92" s="198">
        <f>BK93+BK184+BK214+BK219+BK223</f>
        <v>0</v>
      </c>
    </row>
    <row r="93" s="12" customFormat="1" ht="22.8" customHeight="1">
      <c r="A93" s="12"/>
      <c r="B93" s="185"/>
      <c r="C93" s="186"/>
      <c r="D93" s="187" t="s">
        <v>77</v>
      </c>
      <c r="E93" s="199" t="s">
        <v>83</v>
      </c>
      <c r="F93" s="199" t="s">
        <v>125</v>
      </c>
      <c r="G93" s="186"/>
      <c r="H93" s="186"/>
      <c r="I93" s="189"/>
      <c r="J93" s="200">
        <f>BK93</f>
        <v>0</v>
      </c>
      <c r="K93" s="186"/>
      <c r="L93" s="191"/>
      <c r="M93" s="192"/>
      <c r="N93" s="193"/>
      <c r="O93" s="193"/>
      <c r="P93" s="194">
        <f>P94+P99+P104+P115+P138+P161</f>
        <v>0</v>
      </c>
      <c r="Q93" s="193"/>
      <c r="R93" s="194">
        <f>R94+R99+R104+R115+R138+R161</f>
        <v>0.01</v>
      </c>
      <c r="S93" s="193"/>
      <c r="T93" s="195">
        <f>T94+T99+T104+T115+T138+T161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6" t="s">
        <v>83</v>
      </c>
      <c r="AT93" s="197" t="s">
        <v>77</v>
      </c>
      <c r="AU93" s="197" t="s">
        <v>83</v>
      </c>
      <c r="AY93" s="196" t="s">
        <v>124</v>
      </c>
      <c r="BK93" s="198">
        <f>BK94+BK99+BK104+BK115+BK138+BK161</f>
        <v>0</v>
      </c>
    </row>
    <row r="94" s="12" customFormat="1" ht="20.88" customHeight="1">
      <c r="A94" s="12"/>
      <c r="B94" s="185"/>
      <c r="C94" s="186"/>
      <c r="D94" s="187" t="s">
        <v>77</v>
      </c>
      <c r="E94" s="199" t="s">
        <v>126</v>
      </c>
      <c r="F94" s="199" t="s">
        <v>127</v>
      </c>
      <c r="G94" s="186"/>
      <c r="H94" s="186"/>
      <c r="I94" s="189"/>
      <c r="J94" s="200">
        <f>BK94</f>
        <v>0</v>
      </c>
      <c r="K94" s="186"/>
      <c r="L94" s="191"/>
      <c r="M94" s="192"/>
      <c r="N94" s="193"/>
      <c r="O94" s="193"/>
      <c r="P94" s="194">
        <f>SUM(P95:P98)</f>
        <v>0</v>
      </c>
      <c r="Q94" s="193"/>
      <c r="R94" s="194">
        <f>SUM(R95:R98)</f>
        <v>0</v>
      </c>
      <c r="S94" s="193"/>
      <c r="T94" s="195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6" t="s">
        <v>83</v>
      </c>
      <c r="AT94" s="197" t="s">
        <v>77</v>
      </c>
      <c r="AU94" s="197" t="s">
        <v>85</v>
      </c>
      <c r="AY94" s="196" t="s">
        <v>124</v>
      </c>
      <c r="BK94" s="198">
        <f>SUM(BK95:BK98)</f>
        <v>0</v>
      </c>
    </row>
    <row r="95" s="2" customFormat="1">
      <c r="A95" s="40"/>
      <c r="B95" s="41"/>
      <c r="C95" s="201" t="s">
        <v>83</v>
      </c>
      <c r="D95" s="201" t="s">
        <v>128</v>
      </c>
      <c r="E95" s="202" t="s">
        <v>129</v>
      </c>
      <c r="F95" s="203" t="s">
        <v>130</v>
      </c>
      <c r="G95" s="204" t="s">
        <v>131</v>
      </c>
      <c r="H95" s="205">
        <v>500</v>
      </c>
      <c r="I95" s="206"/>
      <c r="J95" s="207">
        <f>ROUND(I95*H95,2)</f>
        <v>0</v>
      </c>
      <c r="K95" s="203" t="s">
        <v>132</v>
      </c>
      <c r="L95" s="46"/>
      <c r="M95" s="208" t="s">
        <v>32</v>
      </c>
      <c r="N95" s="209" t="s">
        <v>49</v>
      </c>
      <c r="O95" s="86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2" t="s">
        <v>133</v>
      </c>
      <c r="AT95" s="212" t="s">
        <v>128</v>
      </c>
      <c r="AU95" s="212" t="s">
        <v>134</v>
      </c>
      <c r="AY95" s="18" t="s">
        <v>124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8" t="s">
        <v>83</v>
      </c>
      <c r="BK95" s="213">
        <f>ROUND(I95*H95,2)</f>
        <v>0</v>
      </c>
      <c r="BL95" s="18" t="s">
        <v>133</v>
      </c>
      <c r="BM95" s="212" t="s">
        <v>135</v>
      </c>
    </row>
    <row r="96" s="2" customFormat="1">
      <c r="A96" s="40"/>
      <c r="B96" s="41"/>
      <c r="C96" s="42"/>
      <c r="D96" s="214" t="s">
        <v>136</v>
      </c>
      <c r="E96" s="42"/>
      <c r="F96" s="215" t="s">
        <v>137</v>
      </c>
      <c r="G96" s="42"/>
      <c r="H96" s="42"/>
      <c r="I96" s="216"/>
      <c r="J96" s="42"/>
      <c r="K96" s="42"/>
      <c r="L96" s="46"/>
      <c r="M96" s="217"/>
      <c r="N96" s="218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136</v>
      </c>
      <c r="AU96" s="18" t="s">
        <v>134</v>
      </c>
    </row>
    <row r="97" s="2" customFormat="1">
      <c r="A97" s="40"/>
      <c r="B97" s="41"/>
      <c r="C97" s="42"/>
      <c r="D97" s="214" t="s">
        <v>138</v>
      </c>
      <c r="E97" s="42"/>
      <c r="F97" s="219" t="s">
        <v>139</v>
      </c>
      <c r="G97" s="42"/>
      <c r="H97" s="42"/>
      <c r="I97" s="216"/>
      <c r="J97" s="42"/>
      <c r="K97" s="42"/>
      <c r="L97" s="46"/>
      <c r="M97" s="217"/>
      <c r="N97" s="218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138</v>
      </c>
      <c r="AU97" s="18" t="s">
        <v>134</v>
      </c>
    </row>
    <row r="98" s="13" customFormat="1">
      <c r="A98" s="13"/>
      <c r="B98" s="220"/>
      <c r="C98" s="221"/>
      <c r="D98" s="214" t="s">
        <v>140</v>
      </c>
      <c r="E98" s="222" t="s">
        <v>32</v>
      </c>
      <c r="F98" s="223" t="s">
        <v>141</v>
      </c>
      <c r="G98" s="221"/>
      <c r="H98" s="224">
        <v>500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140</v>
      </c>
      <c r="AU98" s="230" t="s">
        <v>134</v>
      </c>
      <c r="AV98" s="13" t="s">
        <v>85</v>
      </c>
      <c r="AW98" s="13" t="s">
        <v>39</v>
      </c>
      <c r="AX98" s="13" t="s">
        <v>83</v>
      </c>
      <c r="AY98" s="230" t="s">
        <v>124</v>
      </c>
    </row>
    <row r="99" s="12" customFormat="1" ht="20.88" customHeight="1">
      <c r="A99" s="12"/>
      <c r="B99" s="185"/>
      <c r="C99" s="186"/>
      <c r="D99" s="187" t="s">
        <v>77</v>
      </c>
      <c r="E99" s="199" t="s">
        <v>142</v>
      </c>
      <c r="F99" s="199" t="s">
        <v>143</v>
      </c>
      <c r="G99" s="186"/>
      <c r="H99" s="186"/>
      <c r="I99" s="189"/>
      <c r="J99" s="200">
        <f>BK99</f>
        <v>0</v>
      </c>
      <c r="K99" s="186"/>
      <c r="L99" s="191"/>
      <c r="M99" s="192"/>
      <c r="N99" s="193"/>
      <c r="O99" s="193"/>
      <c r="P99" s="194">
        <f>SUM(P100:P103)</f>
        <v>0</v>
      </c>
      <c r="Q99" s="193"/>
      <c r="R99" s="194">
        <f>SUM(R100:R103)</f>
        <v>0</v>
      </c>
      <c r="S99" s="193"/>
      <c r="T99" s="195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83</v>
      </c>
      <c r="AT99" s="197" t="s">
        <v>77</v>
      </c>
      <c r="AU99" s="197" t="s">
        <v>85</v>
      </c>
      <c r="AY99" s="196" t="s">
        <v>124</v>
      </c>
      <c r="BK99" s="198">
        <f>SUM(BK100:BK103)</f>
        <v>0</v>
      </c>
    </row>
    <row r="100" s="2" customFormat="1" ht="16.5" customHeight="1">
      <c r="A100" s="40"/>
      <c r="B100" s="41"/>
      <c r="C100" s="201" t="s">
        <v>85</v>
      </c>
      <c r="D100" s="201" t="s">
        <v>128</v>
      </c>
      <c r="E100" s="202" t="s">
        <v>144</v>
      </c>
      <c r="F100" s="203" t="s">
        <v>145</v>
      </c>
      <c r="G100" s="204" t="s">
        <v>131</v>
      </c>
      <c r="H100" s="205">
        <v>500</v>
      </c>
      <c r="I100" s="206"/>
      <c r="J100" s="207">
        <f>ROUND(I100*H100,2)</f>
        <v>0</v>
      </c>
      <c r="K100" s="203" t="s">
        <v>132</v>
      </c>
      <c r="L100" s="46"/>
      <c r="M100" s="208" t="s">
        <v>32</v>
      </c>
      <c r="N100" s="209" t="s">
        <v>49</v>
      </c>
      <c r="O100" s="86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2" t="s">
        <v>133</v>
      </c>
      <c r="AT100" s="212" t="s">
        <v>128</v>
      </c>
      <c r="AU100" s="212" t="s">
        <v>134</v>
      </c>
      <c r="AY100" s="18" t="s">
        <v>124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8" t="s">
        <v>83</v>
      </c>
      <c r="BK100" s="213">
        <f>ROUND(I100*H100,2)</f>
        <v>0</v>
      </c>
      <c r="BL100" s="18" t="s">
        <v>133</v>
      </c>
      <c r="BM100" s="212" t="s">
        <v>146</v>
      </c>
    </row>
    <row r="101" s="2" customFormat="1">
      <c r="A101" s="40"/>
      <c r="B101" s="41"/>
      <c r="C101" s="42"/>
      <c r="D101" s="214" t="s">
        <v>136</v>
      </c>
      <c r="E101" s="42"/>
      <c r="F101" s="215" t="s">
        <v>147</v>
      </c>
      <c r="G101" s="42"/>
      <c r="H101" s="42"/>
      <c r="I101" s="216"/>
      <c r="J101" s="42"/>
      <c r="K101" s="42"/>
      <c r="L101" s="46"/>
      <c r="M101" s="217"/>
      <c r="N101" s="218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136</v>
      </c>
      <c r="AU101" s="18" t="s">
        <v>134</v>
      </c>
    </row>
    <row r="102" s="2" customFormat="1">
      <c r="A102" s="40"/>
      <c r="B102" s="41"/>
      <c r="C102" s="42"/>
      <c r="D102" s="214" t="s">
        <v>138</v>
      </c>
      <c r="E102" s="42"/>
      <c r="F102" s="219" t="s">
        <v>148</v>
      </c>
      <c r="G102" s="42"/>
      <c r="H102" s="42"/>
      <c r="I102" s="216"/>
      <c r="J102" s="42"/>
      <c r="K102" s="42"/>
      <c r="L102" s="46"/>
      <c r="M102" s="217"/>
      <c r="N102" s="218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138</v>
      </c>
      <c r="AU102" s="18" t="s">
        <v>134</v>
      </c>
    </row>
    <row r="103" s="13" customFormat="1">
      <c r="A103" s="13"/>
      <c r="B103" s="220"/>
      <c r="C103" s="221"/>
      <c r="D103" s="214" t="s">
        <v>140</v>
      </c>
      <c r="E103" s="222" t="s">
        <v>32</v>
      </c>
      <c r="F103" s="223" t="s">
        <v>149</v>
      </c>
      <c r="G103" s="221"/>
      <c r="H103" s="224">
        <v>500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0" t="s">
        <v>140</v>
      </c>
      <c r="AU103" s="230" t="s">
        <v>134</v>
      </c>
      <c r="AV103" s="13" t="s">
        <v>85</v>
      </c>
      <c r="AW103" s="13" t="s">
        <v>39</v>
      </c>
      <c r="AX103" s="13" t="s">
        <v>83</v>
      </c>
      <c r="AY103" s="230" t="s">
        <v>124</v>
      </c>
    </row>
    <row r="104" s="12" customFormat="1" ht="20.88" customHeight="1">
      <c r="A104" s="12"/>
      <c r="B104" s="185"/>
      <c r="C104" s="186"/>
      <c r="D104" s="187" t="s">
        <v>77</v>
      </c>
      <c r="E104" s="199" t="s">
        <v>150</v>
      </c>
      <c r="F104" s="199" t="s">
        <v>151</v>
      </c>
      <c r="G104" s="186"/>
      <c r="H104" s="186"/>
      <c r="I104" s="189"/>
      <c r="J104" s="200">
        <f>BK104</f>
        <v>0</v>
      </c>
      <c r="K104" s="186"/>
      <c r="L104" s="191"/>
      <c r="M104" s="192"/>
      <c r="N104" s="193"/>
      <c r="O104" s="193"/>
      <c r="P104" s="194">
        <f>SUM(P105:P114)</f>
        <v>0</v>
      </c>
      <c r="Q104" s="193"/>
      <c r="R104" s="194">
        <f>SUM(R105:R114)</f>
        <v>0</v>
      </c>
      <c r="S104" s="193"/>
      <c r="T104" s="195">
        <f>SUM(T105:T114)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6" t="s">
        <v>83</v>
      </c>
      <c r="AT104" s="197" t="s">
        <v>77</v>
      </c>
      <c r="AU104" s="197" t="s">
        <v>85</v>
      </c>
      <c r="AY104" s="196" t="s">
        <v>124</v>
      </c>
      <c r="BK104" s="198">
        <f>SUM(BK105:BK114)</f>
        <v>0</v>
      </c>
    </row>
    <row r="105" s="2" customFormat="1" ht="21.75" customHeight="1">
      <c r="A105" s="40"/>
      <c r="B105" s="41"/>
      <c r="C105" s="201" t="s">
        <v>134</v>
      </c>
      <c r="D105" s="201" t="s">
        <v>128</v>
      </c>
      <c r="E105" s="202" t="s">
        <v>152</v>
      </c>
      <c r="F105" s="203" t="s">
        <v>153</v>
      </c>
      <c r="G105" s="204" t="s">
        <v>154</v>
      </c>
      <c r="H105" s="205">
        <v>35.597999999999999</v>
      </c>
      <c r="I105" s="206"/>
      <c r="J105" s="207">
        <f>ROUND(I105*H105,2)</f>
        <v>0</v>
      </c>
      <c r="K105" s="203" t="s">
        <v>132</v>
      </c>
      <c r="L105" s="46"/>
      <c r="M105" s="208" t="s">
        <v>32</v>
      </c>
      <c r="N105" s="209" t="s">
        <v>49</v>
      </c>
      <c r="O105" s="86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2" t="s">
        <v>133</v>
      </c>
      <c r="AT105" s="212" t="s">
        <v>128</v>
      </c>
      <c r="AU105" s="212" t="s">
        <v>134</v>
      </c>
      <c r="AY105" s="18" t="s">
        <v>124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8" t="s">
        <v>83</v>
      </c>
      <c r="BK105" s="213">
        <f>ROUND(I105*H105,2)</f>
        <v>0</v>
      </c>
      <c r="BL105" s="18" t="s">
        <v>133</v>
      </c>
      <c r="BM105" s="212" t="s">
        <v>155</v>
      </c>
    </row>
    <row r="106" s="2" customFormat="1">
      <c r="A106" s="40"/>
      <c r="B106" s="41"/>
      <c r="C106" s="42"/>
      <c r="D106" s="214" t="s">
        <v>136</v>
      </c>
      <c r="E106" s="42"/>
      <c r="F106" s="215" t="s">
        <v>156</v>
      </c>
      <c r="G106" s="42"/>
      <c r="H106" s="42"/>
      <c r="I106" s="216"/>
      <c r="J106" s="42"/>
      <c r="K106" s="42"/>
      <c r="L106" s="46"/>
      <c r="M106" s="217"/>
      <c r="N106" s="218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136</v>
      </c>
      <c r="AU106" s="18" t="s">
        <v>134</v>
      </c>
    </row>
    <row r="107" s="2" customFormat="1">
      <c r="A107" s="40"/>
      <c r="B107" s="41"/>
      <c r="C107" s="42"/>
      <c r="D107" s="214" t="s">
        <v>138</v>
      </c>
      <c r="E107" s="42"/>
      <c r="F107" s="219" t="s">
        <v>157</v>
      </c>
      <c r="G107" s="42"/>
      <c r="H107" s="42"/>
      <c r="I107" s="216"/>
      <c r="J107" s="42"/>
      <c r="K107" s="42"/>
      <c r="L107" s="46"/>
      <c r="M107" s="217"/>
      <c r="N107" s="218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138</v>
      </c>
      <c r="AU107" s="18" t="s">
        <v>134</v>
      </c>
    </row>
    <row r="108" s="14" customFormat="1">
      <c r="A108" s="14"/>
      <c r="B108" s="231"/>
      <c r="C108" s="232"/>
      <c r="D108" s="214" t="s">
        <v>140</v>
      </c>
      <c r="E108" s="233" t="s">
        <v>32</v>
      </c>
      <c r="F108" s="234" t="s">
        <v>158</v>
      </c>
      <c r="G108" s="232"/>
      <c r="H108" s="233" t="s">
        <v>32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140</v>
      </c>
      <c r="AU108" s="240" t="s">
        <v>134</v>
      </c>
      <c r="AV108" s="14" t="s">
        <v>83</v>
      </c>
      <c r="AW108" s="14" t="s">
        <v>39</v>
      </c>
      <c r="AX108" s="14" t="s">
        <v>78</v>
      </c>
      <c r="AY108" s="240" t="s">
        <v>124</v>
      </c>
    </row>
    <row r="109" s="13" customFormat="1">
      <c r="A109" s="13"/>
      <c r="B109" s="220"/>
      <c r="C109" s="221"/>
      <c r="D109" s="214" t="s">
        <v>140</v>
      </c>
      <c r="E109" s="222" t="s">
        <v>32</v>
      </c>
      <c r="F109" s="223" t="s">
        <v>159</v>
      </c>
      <c r="G109" s="221"/>
      <c r="H109" s="224">
        <v>35.597999999999999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140</v>
      </c>
      <c r="AU109" s="230" t="s">
        <v>134</v>
      </c>
      <c r="AV109" s="13" t="s">
        <v>85</v>
      </c>
      <c r="AW109" s="13" t="s">
        <v>39</v>
      </c>
      <c r="AX109" s="13" t="s">
        <v>83</v>
      </c>
      <c r="AY109" s="230" t="s">
        <v>124</v>
      </c>
    </row>
    <row r="110" s="2" customFormat="1" ht="16.5" customHeight="1">
      <c r="A110" s="40"/>
      <c r="B110" s="41"/>
      <c r="C110" s="201" t="s">
        <v>133</v>
      </c>
      <c r="D110" s="201" t="s">
        <v>128</v>
      </c>
      <c r="E110" s="202" t="s">
        <v>160</v>
      </c>
      <c r="F110" s="203" t="s">
        <v>161</v>
      </c>
      <c r="G110" s="204" t="s">
        <v>154</v>
      </c>
      <c r="H110" s="205">
        <v>37.375999999999998</v>
      </c>
      <c r="I110" s="206"/>
      <c r="J110" s="207">
        <f>ROUND(I110*H110,2)</f>
        <v>0</v>
      </c>
      <c r="K110" s="203" t="s">
        <v>132</v>
      </c>
      <c r="L110" s="46"/>
      <c r="M110" s="208" t="s">
        <v>32</v>
      </c>
      <c r="N110" s="209" t="s">
        <v>49</v>
      </c>
      <c r="O110" s="86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2" t="s">
        <v>133</v>
      </c>
      <c r="AT110" s="212" t="s">
        <v>128</v>
      </c>
      <c r="AU110" s="212" t="s">
        <v>134</v>
      </c>
      <c r="AY110" s="18" t="s">
        <v>124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8" t="s">
        <v>83</v>
      </c>
      <c r="BK110" s="213">
        <f>ROUND(I110*H110,2)</f>
        <v>0</v>
      </c>
      <c r="BL110" s="18" t="s">
        <v>133</v>
      </c>
      <c r="BM110" s="212" t="s">
        <v>162</v>
      </c>
    </row>
    <row r="111" s="2" customFormat="1">
      <c r="A111" s="40"/>
      <c r="B111" s="41"/>
      <c r="C111" s="42"/>
      <c r="D111" s="214" t="s">
        <v>136</v>
      </c>
      <c r="E111" s="42"/>
      <c r="F111" s="215" t="s">
        <v>163</v>
      </c>
      <c r="G111" s="42"/>
      <c r="H111" s="42"/>
      <c r="I111" s="216"/>
      <c r="J111" s="42"/>
      <c r="K111" s="42"/>
      <c r="L111" s="46"/>
      <c r="M111" s="217"/>
      <c r="N111" s="218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136</v>
      </c>
      <c r="AU111" s="18" t="s">
        <v>134</v>
      </c>
    </row>
    <row r="112" s="2" customFormat="1">
      <c r="A112" s="40"/>
      <c r="B112" s="41"/>
      <c r="C112" s="42"/>
      <c r="D112" s="214" t="s">
        <v>138</v>
      </c>
      <c r="E112" s="42"/>
      <c r="F112" s="219" t="s">
        <v>164</v>
      </c>
      <c r="G112" s="42"/>
      <c r="H112" s="42"/>
      <c r="I112" s="216"/>
      <c r="J112" s="42"/>
      <c r="K112" s="42"/>
      <c r="L112" s="46"/>
      <c r="M112" s="217"/>
      <c r="N112" s="218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138</v>
      </c>
      <c r="AU112" s="18" t="s">
        <v>134</v>
      </c>
    </row>
    <row r="113" s="14" customFormat="1">
      <c r="A113" s="14"/>
      <c r="B113" s="231"/>
      <c r="C113" s="232"/>
      <c r="D113" s="214" t="s">
        <v>140</v>
      </c>
      <c r="E113" s="233" t="s">
        <v>32</v>
      </c>
      <c r="F113" s="234" t="s">
        <v>165</v>
      </c>
      <c r="G113" s="232"/>
      <c r="H113" s="233" t="s">
        <v>32</v>
      </c>
      <c r="I113" s="235"/>
      <c r="J113" s="232"/>
      <c r="K113" s="232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140</v>
      </c>
      <c r="AU113" s="240" t="s">
        <v>134</v>
      </c>
      <c r="AV113" s="14" t="s">
        <v>83</v>
      </c>
      <c r="AW113" s="14" t="s">
        <v>39</v>
      </c>
      <c r="AX113" s="14" t="s">
        <v>78</v>
      </c>
      <c r="AY113" s="240" t="s">
        <v>124</v>
      </c>
    </row>
    <row r="114" s="13" customFormat="1">
      <c r="A114" s="13"/>
      <c r="B114" s="220"/>
      <c r="C114" s="221"/>
      <c r="D114" s="214" t="s">
        <v>140</v>
      </c>
      <c r="E114" s="222" t="s">
        <v>32</v>
      </c>
      <c r="F114" s="223" t="s">
        <v>166</v>
      </c>
      <c r="G114" s="221"/>
      <c r="H114" s="224">
        <v>37.375999999999998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0" t="s">
        <v>140</v>
      </c>
      <c r="AU114" s="230" t="s">
        <v>134</v>
      </c>
      <c r="AV114" s="13" t="s">
        <v>85</v>
      </c>
      <c r="AW114" s="13" t="s">
        <v>39</v>
      </c>
      <c r="AX114" s="13" t="s">
        <v>83</v>
      </c>
      <c r="AY114" s="230" t="s">
        <v>124</v>
      </c>
    </row>
    <row r="115" s="12" customFormat="1" ht="20.88" customHeight="1">
      <c r="A115" s="12"/>
      <c r="B115" s="185"/>
      <c r="C115" s="186"/>
      <c r="D115" s="187" t="s">
        <v>77</v>
      </c>
      <c r="E115" s="199" t="s">
        <v>167</v>
      </c>
      <c r="F115" s="199" t="s">
        <v>168</v>
      </c>
      <c r="G115" s="186"/>
      <c r="H115" s="186"/>
      <c r="I115" s="189"/>
      <c r="J115" s="200">
        <f>BK115</f>
        <v>0</v>
      </c>
      <c r="K115" s="186"/>
      <c r="L115" s="191"/>
      <c r="M115" s="192"/>
      <c r="N115" s="193"/>
      <c r="O115" s="193"/>
      <c r="P115" s="194">
        <f>SUM(P116:P137)</f>
        <v>0</v>
      </c>
      <c r="Q115" s="193"/>
      <c r="R115" s="194">
        <f>SUM(R116:R137)</f>
        <v>0</v>
      </c>
      <c r="S115" s="193"/>
      <c r="T115" s="195">
        <f>SUM(T116:T137)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6" t="s">
        <v>83</v>
      </c>
      <c r="AT115" s="197" t="s">
        <v>77</v>
      </c>
      <c r="AU115" s="197" t="s">
        <v>85</v>
      </c>
      <c r="AY115" s="196" t="s">
        <v>124</v>
      </c>
      <c r="BK115" s="198">
        <f>SUM(BK116:BK137)</f>
        <v>0</v>
      </c>
    </row>
    <row r="116" s="2" customFormat="1" ht="16.5" customHeight="1">
      <c r="A116" s="40"/>
      <c r="B116" s="41"/>
      <c r="C116" s="201" t="s">
        <v>169</v>
      </c>
      <c r="D116" s="201" t="s">
        <v>128</v>
      </c>
      <c r="E116" s="202" t="s">
        <v>170</v>
      </c>
      <c r="F116" s="203" t="s">
        <v>171</v>
      </c>
      <c r="G116" s="204" t="s">
        <v>131</v>
      </c>
      <c r="H116" s="205">
        <v>500</v>
      </c>
      <c r="I116" s="206"/>
      <c r="J116" s="207">
        <f>ROUND(I116*H116,2)</f>
        <v>0</v>
      </c>
      <c r="K116" s="203" t="s">
        <v>132</v>
      </c>
      <c r="L116" s="46"/>
      <c r="M116" s="208" t="s">
        <v>32</v>
      </c>
      <c r="N116" s="209" t="s">
        <v>49</v>
      </c>
      <c r="O116" s="86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2" t="s">
        <v>133</v>
      </c>
      <c r="AT116" s="212" t="s">
        <v>128</v>
      </c>
      <c r="AU116" s="212" t="s">
        <v>134</v>
      </c>
      <c r="AY116" s="18" t="s">
        <v>124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83</v>
      </c>
      <c r="BK116" s="213">
        <f>ROUND(I116*H116,2)</f>
        <v>0</v>
      </c>
      <c r="BL116" s="18" t="s">
        <v>133</v>
      </c>
      <c r="BM116" s="212" t="s">
        <v>172</v>
      </c>
    </row>
    <row r="117" s="2" customFormat="1">
      <c r="A117" s="40"/>
      <c r="B117" s="41"/>
      <c r="C117" s="42"/>
      <c r="D117" s="214" t="s">
        <v>136</v>
      </c>
      <c r="E117" s="42"/>
      <c r="F117" s="215" t="s">
        <v>173</v>
      </c>
      <c r="G117" s="42"/>
      <c r="H117" s="42"/>
      <c r="I117" s="216"/>
      <c r="J117" s="42"/>
      <c r="K117" s="42"/>
      <c r="L117" s="46"/>
      <c r="M117" s="217"/>
      <c r="N117" s="218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136</v>
      </c>
      <c r="AU117" s="18" t="s">
        <v>134</v>
      </c>
    </row>
    <row r="118" s="2" customFormat="1">
      <c r="A118" s="40"/>
      <c r="B118" s="41"/>
      <c r="C118" s="42"/>
      <c r="D118" s="214" t="s">
        <v>138</v>
      </c>
      <c r="E118" s="42"/>
      <c r="F118" s="219" t="s">
        <v>174</v>
      </c>
      <c r="G118" s="42"/>
      <c r="H118" s="42"/>
      <c r="I118" s="216"/>
      <c r="J118" s="42"/>
      <c r="K118" s="42"/>
      <c r="L118" s="46"/>
      <c r="M118" s="217"/>
      <c r="N118" s="218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138</v>
      </c>
      <c r="AU118" s="18" t="s">
        <v>134</v>
      </c>
    </row>
    <row r="119" s="13" customFormat="1">
      <c r="A119" s="13"/>
      <c r="B119" s="220"/>
      <c r="C119" s="221"/>
      <c r="D119" s="214" t="s">
        <v>140</v>
      </c>
      <c r="E119" s="222" t="s">
        <v>32</v>
      </c>
      <c r="F119" s="223" t="s">
        <v>141</v>
      </c>
      <c r="G119" s="221"/>
      <c r="H119" s="224">
        <v>500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0" t="s">
        <v>140</v>
      </c>
      <c r="AU119" s="230" t="s">
        <v>134</v>
      </c>
      <c r="AV119" s="13" t="s">
        <v>85</v>
      </c>
      <c r="AW119" s="13" t="s">
        <v>39</v>
      </c>
      <c r="AX119" s="13" t="s">
        <v>83</v>
      </c>
      <c r="AY119" s="230" t="s">
        <v>124</v>
      </c>
    </row>
    <row r="120" s="2" customFormat="1" ht="16.5" customHeight="1">
      <c r="A120" s="40"/>
      <c r="B120" s="41"/>
      <c r="C120" s="201" t="s">
        <v>175</v>
      </c>
      <c r="D120" s="201" t="s">
        <v>128</v>
      </c>
      <c r="E120" s="202" t="s">
        <v>176</v>
      </c>
      <c r="F120" s="203" t="s">
        <v>177</v>
      </c>
      <c r="G120" s="204" t="s">
        <v>131</v>
      </c>
      <c r="H120" s="205">
        <v>2500</v>
      </c>
      <c r="I120" s="206"/>
      <c r="J120" s="207">
        <f>ROUND(I120*H120,2)</f>
        <v>0</v>
      </c>
      <c r="K120" s="203" t="s">
        <v>132</v>
      </c>
      <c r="L120" s="46"/>
      <c r="M120" s="208" t="s">
        <v>32</v>
      </c>
      <c r="N120" s="209" t="s">
        <v>49</v>
      </c>
      <c r="O120" s="86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2" t="s">
        <v>133</v>
      </c>
      <c r="AT120" s="212" t="s">
        <v>128</v>
      </c>
      <c r="AU120" s="212" t="s">
        <v>134</v>
      </c>
      <c r="AY120" s="18" t="s">
        <v>124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8" t="s">
        <v>83</v>
      </c>
      <c r="BK120" s="213">
        <f>ROUND(I120*H120,2)</f>
        <v>0</v>
      </c>
      <c r="BL120" s="18" t="s">
        <v>133</v>
      </c>
      <c r="BM120" s="212" t="s">
        <v>178</v>
      </c>
    </row>
    <row r="121" s="2" customFormat="1">
      <c r="A121" s="40"/>
      <c r="B121" s="41"/>
      <c r="C121" s="42"/>
      <c r="D121" s="214" t="s">
        <v>136</v>
      </c>
      <c r="E121" s="42"/>
      <c r="F121" s="215" t="s">
        <v>179</v>
      </c>
      <c r="G121" s="42"/>
      <c r="H121" s="42"/>
      <c r="I121" s="216"/>
      <c r="J121" s="42"/>
      <c r="K121" s="42"/>
      <c r="L121" s="46"/>
      <c r="M121" s="217"/>
      <c r="N121" s="218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136</v>
      </c>
      <c r="AU121" s="18" t="s">
        <v>134</v>
      </c>
    </row>
    <row r="122" s="2" customFormat="1">
      <c r="A122" s="40"/>
      <c r="B122" s="41"/>
      <c r="C122" s="42"/>
      <c r="D122" s="214" t="s">
        <v>138</v>
      </c>
      <c r="E122" s="42"/>
      <c r="F122" s="219" t="s">
        <v>174</v>
      </c>
      <c r="G122" s="42"/>
      <c r="H122" s="42"/>
      <c r="I122" s="216"/>
      <c r="J122" s="42"/>
      <c r="K122" s="42"/>
      <c r="L122" s="46"/>
      <c r="M122" s="217"/>
      <c r="N122" s="218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138</v>
      </c>
      <c r="AU122" s="18" t="s">
        <v>134</v>
      </c>
    </row>
    <row r="123" s="13" customFormat="1">
      <c r="A123" s="13"/>
      <c r="B123" s="220"/>
      <c r="C123" s="221"/>
      <c r="D123" s="214" t="s">
        <v>140</v>
      </c>
      <c r="E123" s="221"/>
      <c r="F123" s="223" t="s">
        <v>180</v>
      </c>
      <c r="G123" s="221"/>
      <c r="H123" s="224">
        <v>2500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0" t="s">
        <v>140</v>
      </c>
      <c r="AU123" s="230" t="s">
        <v>134</v>
      </c>
      <c r="AV123" s="13" t="s">
        <v>85</v>
      </c>
      <c r="AW123" s="13" t="s">
        <v>4</v>
      </c>
      <c r="AX123" s="13" t="s">
        <v>83</v>
      </c>
      <c r="AY123" s="230" t="s">
        <v>124</v>
      </c>
    </row>
    <row r="124" s="2" customFormat="1" ht="16.5" customHeight="1">
      <c r="A124" s="40"/>
      <c r="B124" s="41"/>
      <c r="C124" s="201" t="s">
        <v>181</v>
      </c>
      <c r="D124" s="201" t="s">
        <v>128</v>
      </c>
      <c r="E124" s="202" t="s">
        <v>182</v>
      </c>
      <c r="F124" s="203" t="s">
        <v>183</v>
      </c>
      <c r="G124" s="204" t="s">
        <v>154</v>
      </c>
      <c r="H124" s="205">
        <v>30.914999999999999</v>
      </c>
      <c r="I124" s="206"/>
      <c r="J124" s="207">
        <f>ROUND(I124*H124,2)</f>
        <v>0</v>
      </c>
      <c r="K124" s="203" t="s">
        <v>184</v>
      </c>
      <c r="L124" s="46"/>
      <c r="M124" s="208" t="s">
        <v>32</v>
      </c>
      <c r="N124" s="209" t="s">
        <v>49</v>
      </c>
      <c r="O124" s="86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2" t="s">
        <v>133</v>
      </c>
      <c r="AT124" s="212" t="s">
        <v>128</v>
      </c>
      <c r="AU124" s="212" t="s">
        <v>134</v>
      </c>
      <c r="AY124" s="18" t="s">
        <v>124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8" t="s">
        <v>83</v>
      </c>
      <c r="BK124" s="213">
        <f>ROUND(I124*H124,2)</f>
        <v>0</v>
      </c>
      <c r="BL124" s="18" t="s">
        <v>133</v>
      </c>
      <c r="BM124" s="212" t="s">
        <v>185</v>
      </c>
    </row>
    <row r="125" s="2" customFormat="1">
      <c r="A125" s="40"/>
      <c r="B125" s="41"/>
      <c r="C125" s="42"/>
      <c r="D125" s="214" t="s">
        <v>136</v>
      </c>
      <c r="E125" s="42"/>
      <c r="F125" s="215" t="s">
        <v>186</v>
      </c>
      <c r="G125" s="42"/>
      <c r="H125" s="42"/>
      <c r="I125" s="216"/>
      <c r="J125" s="42"/>
      <c r="K125" s="42"/>
      <c r="L125" s="46"/>
      <c r="M125" s="217"/>
      <c r="N125" s="218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136</v>
      </c>
      <c r="AU125" s="18" t="s">
        <v>134</v>
      </c>
    </row>
    <row r="126" s="2" customFormat="1">
      <c r="A126" s="40"/>
      <c r="B126" s="41"/>
      <c r="C126" s="42"/>
      <c r="D126" s="214" t="s">
        <v>138</v>
      </c>
      <c r="E126" s="42"/>
      <c r="F126" s="219" t="s">
        <v>187</v>
      </c>
      <c r="G126" s="42"/>
      <c r="H126" s="42"/>
      <c r="I126" s="216"/>
      <c r="J126" s="42"/>
      <c r="K126" s="42"/>
      <c r="L126" s="46"/>
      <c r="M126" s="217"/>
      <c r="N126" s="218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138</v>
      </c>
      <c r="AU126" s="18" t="s">
        <v>134</v>
      </c>
    </row>
    <row r="127" s="13" customFormat="1">
      <c r="A127" s="13"/>
      <c r="B127" s="220"/>
      <c r="C127" s="221"/>
      <c r="D127" s="214" t="s">
        <v>140</v>
      </c>
      <c r="E127" s="222" t="s">
        <v>32</v>
      </c>
      <c r="F127" s="223" t="s">
        <v>188</v>
      </c>
      <c r="G127" s="221"/>
      <c r="H127" s="224">
        <v>72.974000000000004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0" t="s">
        <v>140</v>
      </c>
      <c r="AU127" s="230" t="s">
        <v>134</v>
      </c>
      <c r="AV127" s="13" t="s">
        <v>85</v>
      </c>
      <c r="AW127" s="13" t="s">
        <v>39</v>
      </c>
      <c r="AX127" s="13" t="s">
        <v>78</v>
      </c>
      <c r="AY127" s="230" t="s">
        <v>124</v>
      </c>
    </row>
    <row r="128" s="13" customFormat="1">
      <c r="A128" s="13"/>
      <c r="B128" s="220"/>
      <c r="C128" s="221"/>
      <c r="D128" s="214" t="s">
        <v>140</v>
      </c>
      <c r="E128" s="222" t="s">
        <v>32</v>
      </c>
      <c r="F128" s="223" t="s">
        <v>189</v>
      </c>
      <c r="G128" s="221"/>
      <c r="H128" s="224">
        <v>-42.058999999999998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140</v>
      </c>
      <c r="AU128" s="230" t="s">
        <v>134</v>
      </c>
      <c r="AV128" s="13" t="s">
        <v>85</v>
      </c>
      <c r="AW128" s="13" t="s">
        <v>39</v>
      </c>
      <c r="AX128" s="13" t="s">
        <v>78</v>
      </c>
      <c r="AY128" s="230" t="s">
        <v>124</v>
      </c>
    </row>
    <row r="129" s="15" customFormat="1">
      <c r="A129" s="15"/>
      <c r="B129" s="241"/>
      <c r="C129" s="242"/>
      <c r="D129" s="214" t="s">
        <v>140</v>
      </c>
      <c r="E129" s="243" t="s">
        <v>32</v>
      </c>
      <c r="F129" s="244" t="s">
        <v>190</v>
      </c>
      <c r="G129" s="242"/>
      <c r="H129" s="245">
        <v>30.915000000000006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1" t="s">
        <v>140</v>
      </c>
      <c r="AU129" s="251" t="s">
        <v>134</v>
      </c>
      <c r="AV129" s="15" t="s">
        <v>133</v>
      </c>
      <c r="AW129" s="15" t="s">
        <v>39</v>
      </c>
      <c r="AX129" s="15" t="s">
        <v>83</v>
      </c>
      <c r="AY129" s="251" t="s">
        <v>124</v>
      </c>
    </row>
    <row r="130" s="2" customFormat="1" ht="16.5" customHeight="1">
      <c r="A130" s="40"/>
      <c r="B130" s="41"/>
      <c r="C130" s="201" t="s">
        <v>191</v>
      </c>
      <c r="D130" s="201" t="s">
        <v>128</v>
      </c>
      <c r="E130" s="202" t="s">
        <v>192</v>
      </c>
      <c r="F130" s="203" t="s">
        <v>193</v>
      </c>
      <c r="G130" s="204" t="s">
        <v>154</v>
      </c>
      <c r="H130" s="205">
        <v>72.974000000000004</v>
      </c>
      <c r="I130" s="206"/>
      <c r="J130" s="207">
        <f>ROUND(I130*H130,2)</f>
        <v>0</v>
      </c>
      <c r="K130" s="203" t="s">
        <v>184</v>
      </c>
      <c r="L130" s="46"/>
      <c r="M130" s="208" t="s">
        <v>32</v>
      </c>
      <c r="N130" s="209" t="s">
        <v>49</v>
      </c>
      <c r="O130" s="86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2" t="s">
        <v>133</v>
      </c>
      <c r="AT130" s="212" t="s">
        <v>128</v>
      </c>
      <c r="AU130" s="212" t="s">
        <v>134</v>
      </c>
      <c r="AY130" s="18" t="s">
        <v>124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8" t="s">
        <v>83</v>
      </c>
      <c r="BK130" s="213">
        <f>ROUND(I130*H130,2)</f>
        <v>0</v>
      </c>
      <c r="BL130" s="18" t="s">
        <v>133</v>
      </c>
      <c r="BM130" s="212" t="s">
        <v>194</v>
      </c>
    </row>
    <row r="131" s="2" customFormat="1">
      <c r="A131" s="40"/>
      <c r="B131" s="41"/>
      <c r="C131" s="42"/>
      <c r="D131" s="214" t="s">
        <v>136</v>
      </c>
      <c r="E131" s="42"/>
      <c r="F131" s="215" t="s">
        <v>195</v>
      </c>
      <c r="G131" s="42"/>
      <c r="H131" s="42"/>
      <c r="I131" s="216"/>
      <c r="J131" s="42"/>
      <c r="K131" s="42"/>
      <c r="L131" s="46"/>
      <c r="M131" s="217"/>
      <c r="N131" s="218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136</v>
      </c>
      <c r="AU131" s="18" t="s">
        <v>134</v>
      </c>
    </row>
    <row r="132" s="2" customFormat="1">
      <c r="A132" s="40"/>
      <c r="B132" s="41"/>
      <c r="C132" s="42"/>
      <c r="D132" s="214" t="s">
        <v>138</v>
      </c>
      <c r="E132" s="42"/>
      <c r="F132" s="219" t="s">
        <v>196</v>
      </c>
      <c r="G132" s="42"/>
      <c r="H132" s="42"/>
      <c r="I132" s="216"/>
      <c r="J132" s="42"/>
      <c r="K132" s="42"/>
      <c r="L132" s="46"/>
      <c r="M132" s="217"/>
      <c r="N132" s="218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138</v>
      </c>
      <c r="AU132" s="18" t="s">
        <v>134</v>
      </c>
    </row>
    <row r="133" s="14" customFormat="1">
      <c r="A133" s="14"/>
      <c r="B133" s="231"/>
      <c r="C133" s="232"/>
      <c r="D133" s="214" t="s">
        <v>140</v>
      </c>
      <c r="E133" s="233" t="s">
        <v>32</v>
      </c>
      <c r="F133" s="234" t="s">
        <v>158</v>
      </c>
      <c r="G133" s="232"/>
      <c r="H133" s="233" t="s">
        <v>32</v>
      </c>
      <c r="I133" s="235"/>
      <c r="J133" s="232"/>
      <c r="K133" s="232"/>
      <c r="L133" s="236"/>
      <c r="M133" s="237"/>
      <c r="N133" s="238"/>
      <c r="O133" s="238"/>
      <c r="P133" s="238"/>
      <c r="Q133" s="238"/>
      <c r="R133" s="238"/>
      <c r="S133" s="238"/>
      <c r="T133" s="23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0" t="s">
        <v>140</v>
      </c>
      <c r="AU133" s="240" t="s">
        <v>134</v>
      </c>
      <c r="AV133" s="14" t="s">
        <v>83</v>
      </c>
      <c r="AW133" s="14" t="s">
        <v>39</v>
      </c>
      <c r="AX133" s="14" t="s">
        <v>78</v>
      </c>
      <c r="AY133" s="240" t="s">
        <v>124</v>
      </c>
    </row>
    <row r="134" s="13" customFormat="1">
      <c r="A134" s="13"/>
      <c r="B134" s="220"/>
      <c r="C134" s="221"/>
      <c r="D134" s="214" t="s">
        <v>140</v>
      </c>
      <c r="E134" s="222" t="s">
        <v>32</v>
      </c>
      <c r="F134" s="223" t="s">
        <v>159</v>
      </c>
      <c r="G134" s="221"/>
      <c r="H134" s="224">
        <v>35.597999999999999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140</v>
      </c>
      <c r="AU134" s="230" t="s">
        <v>134</v>
      </c>
      <c r="AV134" s="13" t="s">
        <v>85</v>
      </c>
      <c r="AW134" s="13" t="s">
        <v>39</v>
      </c>
      <c r="AX134" s="13" t="s">
        <v>78</v>
      </c>
      <c r="AY134" s="230" t="s">
        <v>124</v>
      </c>
    </row>
    <row r="135" s="14" customFormat="1">
      <c r="A135" s="14"/>
      <c r="B135" s="231"/>
      <c r="C135" s="232"/>
      <c r="D135" s="214" t="s">
        <v>140</v>
      </c>
      <c r="E135" s="233" t="s">
        <v>32</v>
      </c>
      <c r="F135" s="234" t="s">
        <v>165</v>
      </c>
      <c r="G135" s="232"/>
      <c r="H135" s="233" t="s">
        <v>32</v>
      </c>
      <c r="I135" s="235"/>
      <c r="J135" s="232"/>
      <c r="K135" s="232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140</v>
      </c>
      <c r="AU135" s="240" t="s">
        <v>134</v>
      </c>
      <c r="AV135" s="14" t="s">
        <v>83</v>
      </c>
      <c r="AW135" s="14" t="s">
        <v>39</v>
      </c>
      <c r="AX135" s="14" t="s">
        <v>78</v>
      </c>
      <c r="AY135" s="240" t="s">
        <v>124</v>
      </c>
    </row>
    <row r="136" s="13" customFormat="1">
      <c r="A136" s="13"/>
      <c r="B136" s="220"/>
      <c r="C136" s="221"/>
      <c r="D136" s="214" t="s">
        <v>140</v>
      </c>
      <c r="E136" s="222" t="s">
        <v>32</v>
      </c>
      <c r="F136" s="223" t="s">
        <v>166</v>
      </c>
      <c r="G136" s="221"/>
      <c r="H136" s="224">
        <v>37.375999999999998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0" t="s">
        <v>140</v>
      </c>
      <c r="AU136" s="230" t="s">
        <v>134</v>
      </c>
      <c r="AV136" s="13" t="s">
        <v>85</v>
      </c>
      <c r="AW136" s="13" t="s">
        <v>39</v>
      </c>
      <c r="AX136" s="13" t="s">
        <v>78</v>
      </c>
      <c r="AY136" s="230" t="s">
        <v>124</v>
      </c>
    </row>
    <row r="137" s="15" customFormat="1">
      <c r="A137" s="15"/>
      <c r="B137" s="241"/>
      <c r="C137" s="242"/>
      <c r="D137" s="214" t="s">
        <v>140</v>
      </c>
      <c r="E137" s="243" t="s">
        <v>32</v>
      </c>
      <c r="F137" s="244" t="s">
        <v>190</v>
      </c>
      <c r="G137" s="242"/>
      <c r="H137" s="245">
        <v>72.97399999999999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1" t="s">
        <v>140</v>
      </c>
      <c r="AU137" s="251" t="s">
        <v>134</v>
      </c>
      <c r="AV137" s="15" t="s">
        <v>133</v>
      </c>
      <c r="AW137" s="15" t="s">
        <v>39</v>
      </c>
      <c r="AX137" s="15" t="s">
        <v>83</v>
      </c>
      <c r="AY137" s="251" t="s">
        <v>124</v>
      </c>
    </row>
    <row r="138" s="12" customFormat="1" ht="20.88" customHeight="1">
      <c r="A138" s="12"/>
      <c r="B138" s="185"/>
      <c r="C138" s="186"/>
      <c r="D138" s="187" t="s">
        <v>77</v>
      </c>
      <c r="E138" s="199" t="s">
        <v>197</v>
      </c>
      <c r="F138" s="199" t="s">
        <v>198</v>
      </c>
      <c r="G138" s="186"/>
      <c r="H138" s="186"/>
      <c r="I138" s="189"/>
      <c r="J138" s="200">
        <f>BK138</f>
        <v>0</v>
      </c>
      <c r="K138" s="186"/>
      <c r="L138" s="191"/>
      <c r="M138" s="192"/>
      <c r="N138" s="193"/>
      <c r="O138" s="193"/>
      <c r="P138" s="194">
        <f>SUM(P139:P160)</f>
        <v>0</v>
      </c>
      <c r="Q138" s="193"/>
      <c r="R138" s="194">
        <f>SUM(R139:R160)</f>
        <v>0</v>
      </c>
      <c r="S138" s="193"/>
      <c r="T138" s="195">
        <f>SUM(T139:T160)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6" t="s">
        <v>83</v>
      </c>
      <c r="AT138" s="197" t="s">
        <v>77</v>
      </c>
      <c r="AU138" s="197" t="s">
        <v>85</v>
      </c>
      <c r="AY138" s="196" t="s">
        <v>124</v>
      </c>
      <c r="BK138" s="198">
        <f>SUM(BK139:BK160)</f>
        <v>0</v>
      </c>
    </row>
    <row r="139" s="2" customFormat="1" ht="16.5" customHeight="1">
      <c r="A139" s="40"/>
      <c r="B139" s="41"/>
      <c r="C139" s="201" t="s">
        <v>199</v>
      </c>
      <c r="D139" s="201" t="s">
        <v>128</v>
      </c>
      <c r="E139" s="202" t="s">
        <v>200</v>
      </c>
      <c r="F139" s="203" t="s">
        <v>201</v>
      </c>
      <c r="G139" s="204" t="s">
        <v>202</v>
      </c>
      <c r="H139" s="205">
        <v>55.646999999999998</v>
      </c>
      <c r="I139" s="206"/>
      <c r="J139" s="207">
        <f>ROUND(I139*H139,2)</f>
        <v>0</v>
      </c>
      <c r="K139" s="203" t="s">
        <v>184</v>
      </c>
      <c r="L139" s="46"/>
      <c r="M139" s="208" t="s">
        <v>32</v>
      </c>
      <c r="N139" s="209" t="s">
        <v>49</v>
      </c>
      <c r="O139" s="86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2" t="s">
        <v>133</v>
      </c>
      <c r="AT139" s="212" t="s">
        <v>128</v>
      </c>
      <c r="AU139" s="212" t="s">
        <v>134</v>
      </c>
      <c r="AY139" s="18" t="s">
        <v>124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8" t="s">
        <v>83</v>
      </c>
      <c r="BK139" s="213">
        <f>ROUND(I139*H139,2)</f>
        <v>0</v>
      </c>
      <c r="BL139" s="18" t="s">
        <v>133</v>
      </c>
      <c r="BM139" s="212" t="s">
        <v>203</v>
      </c>
    </row>
    <row r="140" s="2" customFormat="1">
      <c r="A140" s="40"/>
      <c r="B140" s="41"/>
      <c r="C140" s="42"/>
      <c r="D140" s="214" t="s">
        <v>136</v>
      </c>
      <c r="E140" s="42"/>
      <c r="F140" s="215" t="s">
        <v>204</v>
      </c>
      <c r="G140" s="42"/>
      <c r="H140" s="42"/>
      <c r="I140" s="216"/>
      <c r="J140" s="42"/>
      <c r="K140" s="42"/>
      <c r="L140" s="46"/>
      <c r="M140" s="217"/>
      <c r="N140" s="218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136</v>
      </c>
      <c r="AU140" s="18" t="s">
        <v>134</v>
      </c>
    </row>
    <row r="141" s="2" customFormat="1">
      <c r="A141" s="40"/>
      <c r="B141" s="41"/>
      <c r="C141" s="42"/>
      <c r="D141" s="214" t="s">
        <v>138</v>
      </c>
      <c r="E141" s="42"/>
      <c r="F141" s="219" t="s">
        <v>205</v>
      </c>
      <c r="G141" s="42"/>
      <c r="H141" s="42"/>
      <c r="I141" s="216"/>
      <c r="J141" s="42"/>
      <c r="K141" s="42"/>
      <c r="L141" s="46"/>
      <c r="M141" s="217"/>
      <c r="N141" s="218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138</v>
      </c>
      <c r="AU141" s="18" t="s">
        <v>134</v>
      </c>
    </row>
    <row r="142" s="13" customFormat="1">
      <c r="A142" s="13"/>
      <c r="B142" s="220"/>
      <c r="C142" s="221"/>
      <c r="D142" s="214" t="s">
        <v>140</v>
      </c>
      <c r="E142" s="222" t="s">
        <v>32</v>
      </c>
      <c r="F142" s="223" t="s">
        <v>188</v>
      </c>
      <c r="G142" s="221"/>
      <c r="H142" s="224">
        <v>72.974000000000004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0" t="s">
        <v>140</v>
      </c>
      <c r="AU142" s="230" t="s">
        <v>134</v>
      </c>
      <c r="AV142" s="13" t="s">
        <v>85</v>
      </c>
      <c r="AW142" s="13" t="s">
        <v>39</v>
      </c>
      <c r="AX142" s="13" t="s">
        <v>78</v>
      </c>
      <c r="AY142" s="230" t="s">
        <v>124</v>
      </c>
    </row>
    <row r="143" s="13" customFormat="1">
      <c r="A143" s="13"/>
      <c r="B143" s="220"/>
      <c r="C143" s="221"/>
      <c r="D143" s="214" t="s">
        <v>140</v>
      </c>
      <c r="E143" s="222" t="s">
        <v>32</v>
      </c>
      <c r="F143" s="223" t="s">
        <v>189</v>
      </c>
      <c r="G143" s="221"/>
      <c r="H143" s="224">
        <v>-42.058999999999998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140</v>
      </c>
      <c r="AU143" s="230" t="s">
        <v>134</v>
      </c>
      <c r="AV143" s="13" t="s">
        <v>85</v>
      </c>
      <c r="AW143" s="13" t="s">
        <v>39</v>
      </c>
      <c r="AX143" s="13" t="s">
        <v>78</v>
      </c>
      <c r="AY143" s="230" t="s">
        <v>124</v>
      </c>
    </row>
    <row r="144" s="15" customFormat="1">
      <c r="A144" s="15"/>
      <c r="B144" s="241"/>
      <c r="C144" s="242"/>
      <c r="D144" s="214" t="s">
        <v>140</v>
      </c>
      <c r="E144" s="243" t="s">
        <v>32</v>
      </c>
      <c r="F144" s="244" t="s">
        <v>190</v>
      </c>
      <c r="G144" s="242"/>
      <c r="H144" s="245">
        <v>30.915000000000006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1" t="s">
        <v>140</v>
      </c>
      <c r="AU144" s="251" t="s">
        <v>134</v>
      </c>
      <c r="AV144" s="15" t="s">
        <v>133</v>
      </c>
      <c r="AW144" s="15" t="s">
        <v>39</v>
      </c>
      <c r="AX144" s="15" t="s">
        <v>83</v>
      </c>
      <c r="AY144" s="251" t="s">
        <v>124</v>
      </c>
    </row>
    <row r="145" s="13" customFormat="1">
      <c r="A145" s="13"/>
      <c r="B145" s="220"/>
      <c r="C145" s="221"/>
      <c r="D145" s="214" t="s">
        <v>140</v>
      </c>
      <c r="E145" s="221"/>
      <c r="F145" s="223" t="s">
        <v>206</v>
      </c>
      <c r="G145" s="221"/>
      <c r="H145" s="224">
        <v>55.646999999999998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140</v>
      </c>
      <c r="AU145" s="230" t="s">
        <v>134</v>
      </c>
      <c r="AV145" s="13" t="s">
        <v>85</v>
      </c>
      <c r="AW145" s="13" t="s">
        <v>4</v>
      </c>
      <c r="AX145" s="13" t="s">
        <v>83</v>
      </c>
      <c r="AY145" s="230" t="s">
        <v>124</v>
      </c>
    </row>
    <row r="146" s="2" customFormat="1" ht="16.5" customHeight="1">
      <c r="A146" s="40"/>
      <c r="B146" s="41"/>
      <c r="C146" s="201" t="s">
        <v>207</v>
      </c>
      <c r="D146" s="201" t="s">
        <v>128</v>
      </c>
      <c r="E146" s="202" t="s">
        <v>208</v>
      </c>
      <c r="F146" s="203" t="s">
        <v>209</v>
      </c>
      <c r="G146" s="204" t="s">
        <v>154</v>
      </c>
      <c r="H146" s="205">
        <v>75</v>
      </c>
      <c r="I146" s="206"/>
      <c r="J146" s="207">
        <f>ROUND(I146*H146,2)</f>
        <v>0</v>
      </c>
      <c r="K146" s="203" t="s">
        <v>132</v>
      </c>
      <c r="L146" s="46"/>
      <c r="M146" s="208" t="s">
        <v>32</v>
      </c>
      <c r="N146" s="209" t="s">
        <v>49</v>
      </c>
      <c r="O146" s="86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2" t="s">
        <v>133</v>
      </c>
      <c r="AT146" s="212" t="s">
        <v>128</v>
      </c>
      <c r="AU146" s="212" t="s">
        <v>134</v>
      </c>
      <c r="AY146" s="18" t="s">
        <v>124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8" t="s">
        <v>83</v>
      </c>
      <c r="BK146" s="213">
        <f>ROUND(I146*H146,2)</f>
        <v>0</v>
      </c>
      <c r="BL146" s="18" t="s">
        <v>133</v>
      </c>
      <c r="BM146" s="212" t="s">
        <v>210</v>
      </c>
    </row>
    <row r="147" s="2" customFormat="1">
      <c r="A147" s="40"/>
      <c r="B147" s="41"/>
      <c r="C147" s="42"/>
      <c r="D147" s="214" t="s">
        <v>136</v>
      </c>
      <c r="E147" s="42"/>
      <c r="F147" s="215" t="s">
        <v>211</v>
      </c>
      <c r="G147" s="42"/>
      <c r="H147" s="42"/>
      <c r="I147" s="216"/>
      <c r="J147" s="42"/>
      <c r="K147" s="42"/>
      <c r="L147" s="46"/>
      <c r="M147" s="217"/>
      <c r="N147" s="218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136</v>
      </c>
      <c r="AU147" s="18" t="s">
        <v>134</v>
      </c>
    </row>
    <row r="148" s="2" customFormat="1">
      <c r="A148" s="40"/>
      <c r="B148" s="41"/>
      <c r="C148" s="42"/>
      <c r="D148" s="214" t="s">
        <v>138</v>
      </c>
      <c r="E148" s="42"/>
      <c r="F148" s="219" t="s">
        <v>212</v>
      </c>
      <c r="G148" s="42"/>
      <c r="H148" s="42"/>
      <c r="I148" s="216"/>
      <c r="J148" s="42"/>
      <c r="K148" s="42"/>
      <c r="L148" s="46"/>
      <c r="M148" s="217"/>
      <c r="N148" s="218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138</v>
      </c>
      <c r="AU148" s="18" t="s">
        <v>134</v>
      </c>
    </row>
    <row r="149" s="13" customFormat="1">
      <c r="A149" s="13"/>
      <c r="B149" s="220"/>
      <c r="C149" s="221"/>
      <c r="D149" s="214" t="s">
        <v>140</v>
      </c>
      <c r="E149" s="222" t="s">
        <v>32</v>
      </c>
      <c r="F149" s="223" t="s">
        <v>213</v>
      </c>
      <c r="G149" s="221"/>
      <c r="H149" s="224">
        <v>75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0" t="s">
        <v>140</v>
      </c>
      <c r="AU149" s="230" t="s">
        <v>134</v>
      </c>
      <c r="AV149" s="13" t="s">
        <v>85</v>
      </c>
      <c r="AW149" s="13" t="s">
        <v>39</v>
      </c>
      <c r="AX149" s="13" t="s">
        <v>83</v>
      </c>
      <c r="AY149" s="230" t="s">
        <v>124</v>
      </c>
    </row>
    <row r="150" s="2" customFormat="1" ht="16.5" customHeight="1">
      <c r="A150" s="40"/>
      <c r="B150" s="41"/>
      <c r="C150" s="201" t="s">
        <v>126</v>
      </c>
      <c r="D150" s="201" t="s">
        <v>128</v>
      </c>
      <c r="E150" s="202" t="s">
        <v>214</v>
      </c>
      <c r="F150" s="203" t="s">
        <v>215</v>
      </c>
      <c r="G150" s="204" t="s">
        <v>154</v>
      </c>
      <c r="H150" s="205">
        <v>42.058999999999998</v>
      </c>
      <c r="I150" s="206"/>
      <c r="J150" s="207">
        <f>ROUND(I150*H150,2)</f>
        <v>0</v>
      </c>
      <c r="K150" s="203" t="s">
        <v>184</v>
      </c>
      <c r="L150" s="46"/>
      <c r="M150" s="208" t="s">
        <v>32</v>
      </c>
      <c r="N150" s="209" t="s">
        <v>49</v>
      </c>
      <c r="O150" s="86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2" t="s">
        <v>133</v>
      </c>
      <c r="AT150" s="212" t="s">
        <v>128</v>
      </c>
      <c r="AU150" s="212" t="s">
        <v>134</v>
      </c>
      <c r="AY150" s="18" t="s">
        <v>124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8" t="s">
        <v>83</v>
      </c>
      <c r="BK150" s="213">
        <f>ROUND(I150*H150,2)</f>
        <v>0</v>
      </c>
      <c r="BL150" s="18" t="s">
        <v>133</v>
      </c>
      <c r="BM150" s="212" t="s">
        <v>216</v>
      </c>
    </row>
    <row r="151" s="2" customFormat="1">
      <c r="A151" s="40"/>
      <c r="B151" s="41"/>
      <c r="C151" s="42"/>
      <c r="D151" s="214" t="s">
        <v>136</v>
      </c>
      <c r="E151" s="42"/>
      <c r="F151" s="215" t="s">
        <v>217</v>
      </c>
      <c r="G151" s="42"/>
      <c r="H151" s="42"/>
      <c r="I151" s="216"/>
      <c r="J151" s="42"/>
      <c r="K151" s="42"/>
      <c r="L151" s="46"/>
      <c r="M151" s="217"/>
      <c r="N151" s="218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136</v>
      </c>
      <c r="AU151" s="18" t="s">
        <v>134</v>
      </c>
    </row>
    <row r="152" s="2" customFormat="1">
      <c r="A152" s="40"/>
      <c r="B152" s="41"/>
      <c r="C152" s="42"/>
      <c r="D152" s="214" t="s">
        <v>138</v>
      </c>
      <c r="E152" s="42"/>
      <c r="F152" s="219" t="s">
        <v>218</v>
      </c>
      <c r="G152" s="42"/>
      <c r="H152" s="42"/>
      <c r="I152" s="216"/>
      <c r="J152" s="42"/>
      <c r="K152" s="42"/>
      <c r="L152" s="46"/>
      <c r="M152" s="217"/>
      <c r="N152" s="218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138</v>
      </c>
      <c r="AU152" s="18" t="s">
        <v>134</v>
      </c>
    </row>
    <row r="153" s="14" customFormat="1">
      <c r="A153" s="14"/>
      <c r="B153" s="231"/>
      <c r="C153" s="232"/>
      <c r="D153" s="214" t="s">
        <v>140</v>
      </c>
      <c r="E153" s="233" t="s">
        <v>32</v>
      </c>
      <c r="F153" s="234" t="s">
        <v>158</v>
      </c>
      <c r="G153" s="232"/>
      <c r="H153" s="233" t="s">
        <v>32</v>
      </c>
      <c r="I153" s="235"/>
      <c r="J153" s="232"/>
      <c r="K153" s="232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140</v>
      </c>
      <c r="AU153" s="240" t="s">
        <v>134</v>
      </c>
      <c r="AV153" s="14" t="s">
        <v>83</v>
      </c>
      <c r="AW153" s="14" t="s">
        <v>39</v>
      </c>
      <c r="AX153" s="14" t="s">
        <v>78</v>
      </c>
      <c r="AY153" s="240" t="s">
        <v>124</v>
      </c>
    </row>
    <row r="154" s="13" customFormat="1">
      <c r="A154" s="13"/>
      <c r="B154" s="220"/>
      <c r="C154" s="221"/>
      <c r="D154" s="214" t="s">
        <v>140</v>
      </c>
      <c r="E154" s="222" t="s">
        <v>32</v>
      </c>
      <c r="F154" s="223" t="s">
        <v>159</v>
      </c>
      <c r="G154" s="221"/>
      <c r="H154" s="224">
        <v>35.597999999999999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140</v>
      </c>
      <c r="AU154" s="230" t="s">
        <v>134</v>
      </c>
      <c r="AV154" s="13" t="s">
        <v>85</v>
      </c>
      <c r="AW154" s="13" t="s">
        <v>39</v>
      </c>
      <c r="AX154" s="13" t="s">
        <v>78</v>
      </c>
      <c r="AY154" s="230" t="s">
        <v>124</v>
      </c>
    </row>
    <row r="155" s="13" customFormat="1">
      <c r="A155" s="13"/>
      <c r="B155" s="220"/>
      <c r="C155" s="221"/>
      <c r="D155" s="214" t="s">
        <v>140</v>
      </c>
      <c r="E155" s="222" t="s">
        <v>32</v>
      </c>
      <c r="F155" s="223" t="s">
        <v>219</v>
      </c>
      <c r="G155" s="221"/>
      <c r="H155" s="224">
        <v>-16.808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0" t="s">
        <v>140</v>
      </c>
      <c r="AU155" s="230" t="s">
        <v>134</v>
      </c>
      <c r="AV155" s="13" t="s">
        <v>85</v>
      </c>
      <c r="AW155" s="13" t="s">
        <v>39</v>
      </c>
      <c r="AX155" s="13" t="s">
        <v>78</v>
      </c>
      <c r="AY155" s="230" t="s">
        <v>124</v>
      </c>
    </row>
    <row r="156" s="13" customFormat="1">
      <c r="A156" s="13"/>
      <c r="B156" s="220"/>
      <c r="C156" s="221"/>
      <c r="D156" s="214" t="s">
        <v>140</v>
      </c>
      <c r="E156" s="222" t="s">
        <v>32</v>
      </c>
      <c r="F156" s="223" t="s">
        <v>220</v>
      </c>
      <c r="G156" s="221"/>
      <c r="H156" s="224">
        <v>-4.5069999999999997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140</v>
      </c>
      <c r="AU156" s="230" t="s">
        <v>134</v>
      </c>
      <c r="AV156" s="13" t="s">
        <v>85</v>
      </c>
      <c r="AW156" s="13" t="s">
        <v>39</v>
      </c>
      <c r="AX156" s="13" t="s">
        <v>78</v>
      </c>
      <c r="AY156" s="230" t="s">
        <v>124</v>
      </c>
    </row>
    <row r="157" s="14" customFormat="1">
      <c r="A157" s="14"/>
      <c r="B157" s="231"/>
      <c r="C157" s="232"/>
      <c r="D157" s="214" t="s">
        <v>140</v>
      </c>
      <c r="E157" s="233" t="s">
        <v>32</v>
      </c>
      <c r="F157" s="234" t="s">
        <v>165</v>
      </c>
      <c r="G157" s="232"/>
      <c r="H157" s="233" t="s">
        <v>32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140</v>
      </c>
      <c r="AU157" s="240" t="s">
        <v>134</v>
      </c>
      <c r="AV157" s="14" t="s">
        <v>83</v>
      </c>
      <c r="AW157" s="14" t="s">
        <v>39</v>
      </c>
      <c r="AX157" s="14" t="s">
        <v>78</v>
      </c>
      <c r="AY157" s="240" t="s">
        <v>124</v>
      </c>
    </row>
    <row r="158" s="13" customFormat="1">
      <c r="A158" s="13"/>
      <c r="B158" s="220"/>
      <c r="C158" s="221"/>
      <c r="D158" s="214" t="s">
        <v>140</v>
      </c>
      <c r="E158" s="222" t="s">
        <v>32</v>
      </c>
      <c r="F158" s="223" t="s">
        <v>166</v>
      </c>
      <c r="G158" s="221"/>
      <c r="H158" s="224">
        <v>37.375999999999998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140</v>
      </c>
      <c r="AU158" s="230" t="s">
        <v>134</v>
      </c>
      <c r="AV158" s="13" t="s">
        <v>85</v>
      </c>
      <c r="AW158" s="13" t="s">
        <v>39</v>
      </c>
      <c r="AX158" s="13" t="s">
        <v>78</v>
      </c>
      <c r="AY158" s="230" t="s">
        <v>124</v>
      </c>
    </row>
    <row r="159" s="13" customFormat="1">
      <c r="A159" s="13"/>
      <c r="B159" s="220"/>
      <c r="C159" s="221"/>
      <c r="D159" s="214" t="s">
        <v>140</v>
      </c>
      <c r="E159" s="222" t="s">
        <v>32</v>
      </c>
      <c r="F159" s="223" t="s">
        <v>221</v>
      </c>
      <c r="G159" s="221"/>
      <c r="H159" s="224">
        <v>-9.5999999999999996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0" t="s">
        <v>140</v>
      </c>
      <c r="AU159" s="230" t="s">
        <v>134</v>
      </c>
      <c r="AV159" s="13" t="s">
        <v>85</v>
      </c>
      <c r="AW159" s="13" t="s">
        <v>39</v>
      </c>
      <c r="AX159" s="13" t="s">
        <v>78</v>
      </c>
      <c r="AY159" s="230" t="s">
        <v>124</v>
      </c>
    </row>
    <row r="160" s="15" customFormat="1">
      <c r="A160" s="15"/>
      <c r="B160" s="241"/>
      <c r="C160" s="242"/>
      <c r="D160" s="214" t="s">
        <v>140</v>
      </c>
      <c r="E160" s="243" t="s">
        <v>32</v>
      </c>
      <c r="F160" s="244" t="s">
        <v>190</v>
      </c>
      <c r="G160" s="242"/>
      <c r="H160" s="245">
        <v>42.058999999999998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1" t="s">
        <v>140</v>
      </c>
      <c r="AU160" s="251" t="s">
        <v>134</v>
      </c>
      <c r="AV160" s="15" t="s">
        <v>133</v>
      </c>
      <c r="AW160" s="15" t="s">
        <v>39</v>
      </c>
      <c r="AX160" s="15" t="s">
        <v>83</v>
      </c>
      <c r="AY160" s="251" t="s">
        <v>124</v>
      </c>
    </row>
    <row r="161" s="12" customFormat="1" ht="20.88" customHeight="1">
      <c r="A161" s="12"/>
      <c r="B161" s="185"/>
      <c r="C161" s="186"/>
      <c r="D161" s="187" t="s">
        <v>77</v>
      </c>
      <c r="E161" s="199" t="s">
        <v>222</v>
      </c>
      <c r="F161" s="199" t="s">
        <v>223</v>
      </c>
      <c r="G161" s="186"/>
      <c r="H161" s="186"/>
      <c r="I161" s="189"/>
      <c r="J161" s="200">
        <f>BK161</f>
        <v>0</v>
      </c>
      <c r="K161" s="186"/>
      <c r="L161" s="191"/>
      <c r="M161" s="192"/>
      <c r="N161" s="193"/>
      <c r="O161" s="193"/>
      <c r="P161" s="194">
        <f>SUM(P162:P183)</f>
        <v>0</v>
      </c>
      <c r="Q161" s="193"/>
      <c r="R161" s="194">
        <f>SUM(R162:R183)</f>
        <v>0.01</v>
      </c>
      <c r="S161" s="193"/>
      <c r="T161" s="195">
        <f>SUM(T162:T183)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6" t="s">
        <v>83</v>
      </c>
      <c r="AT161" s="197" t="s">
        <v>77</v>
      </c>
      <c r="AU161" s="197" t="s">
        <v>85</v>
      </c>
      <c r="AY161" s="196" t="s">
        <v>124</v>
      </c>
      <c r="BK161" s="198">
        <f>SUM(BK162:BK183)</f>
        <v>0</v>
      </c>
    </row>
    <row r="162" s="2" customFormat="1" ht="16.5" customHeight="1">
      <c r="A162" s="40"/>
      <c r="B162" s="41"/>
      <c r="C162" s="201" t="s">
        <v>142</v>
      </c>
      <c r="D162" s="201" t="s">
        <v>128</v>
      </c>
      <c r="E162" s="202" t="s">
        <v>224</v>
      </c>
      <c r="F162" s="203" t="s">
        <v>225</v>
      </c>
      <c r="G162" s="204" t="s">
        <v>131</v>
      </c>
      <c r="H162" s="205">
        <v>75</v>
      </c>
      <c r="I162" s="206"/>
      <c r="J162" s="207">
        <f>ROUND(I162*H162,2)</f>
        <v>0</v>
      </c>
      <c r="K162" s="203" t="s">
        <v>184</v>
      </c>
      <c r="L162" s="46"/>
      <c r="M162" s="208" t="s">
        <v>32</v>
      </c>
      <c r="N162" s="209" t="s">
        <v>49</v>
      </c>
      <c r="O162" s="86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2" t="s">
        <v>133</v>
      </c>
      <c r="AT162" s="212" t="s">
        <v>128</v>
      </c>
      <c r="AU162" s="212" t="s">
        <v>134</v>
      </c>
      <c r="AY162" s="18" t="s">
        <v>124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8" t="s">
        <v>83</v>
      </c>
      <c r="BK162" s="213">
        <f>ROUND(I162*H162,2)</f>
        <v>0</v>
      </c>
      <c r="BL162" s="18" t="s">
        <v>133</v>
      </c>
      <c r="BM162" s="212" t="s">
        <v>226</v>
      </c>
    </row>
    <row r="163" s="2" customFormat="1">
      <c r="A163" s="40"/>
      <c r="B163" s="41"/>
      <c r="C163" s="42"/>
      <c r="D163" s="214" t="s">
        <v>136</v>
      </c>
      <c r="E163" s="42"/>
      <c r="F163" s="215" t="s">
        <v>227</v>
      </c>
      <c r="G163" s="42"/>
      <c r="H163" s="42"/>
      <c r="I163" s="216"/>
      <c r="J163" s="42"/>
      <c r="K163" s="42"/>
      <c r="L163" s="46"/>
      <c r="M163" s="217"/>
      <c r="N163" s="218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136</v>
      </c>
      <c r="AU163" s="18" t="s">
        <v>134</v>
      </c>
    </row>
    <row r="164" s="2" customFormat="1">
      <c r="A164" s="40"/>
      <c r="B164" s="41"/>
      <c r="C164" s="42"/>
      <c r="D164" s="214" t="s">
        <v>138</v>
      </c>
      <c r="E164" s="42"/>
      <c r="F164" s="219" t="s">
        <v>228</v>
      </c>
      <c r="G164" s="42"/>
      <c r="H164" s="42"/>
      <c r="I164" s="216"/>
      <c r="J164" s="42"/>
      <c r="K164" s="42"/>
      <c r="L164" s="46"/>
      <c r="M164" s="217"/>
      <c r="N164" s="218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138</v>
      </c>
      <c r="AU164" s="18" t="s">
        <v>134</v>
      </c>
    </row>
    <row r="165" s="13" customFormat="1">
      <c r="A165" s="13"/>
      <c r="B165" s="220"/>
      <c r="C165" s="221"/>
      <c r="D165" s="214" t="s">
        <v>140</v>
      </c>
      <c r="E165" s="222" t="s">
        <v>32</v>
      </c>
      <c r="F165" s="223" t="s">
        <v>229</v>
      </c>
      <c r="G165" s="221"/>
      <c r="H165" s="224">
        <v>75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140</v>
      </c>
      <c r="AU165" s="230" t="s">
        <v>134</v>
      </c>
      <c r="AV165" s="13" t="s">
        <v>85</v>
      </c>
      <c r="AW165" s="13" t="s">
        <v>39</v>
      </c>
      <c r="AX165" s="13" t="s">
        <v>83</v>
      </c>
      <c r="AY165" s="230" t="s">
        <v>124</v>
      </c>
    </row>
    <row r="166" s="2" customFormat="1" ht="16.5" customHeight="1">
      <c r="A166" s="40"/>
      <c r="B166" s="41"/>
      <c r="C166" s="201" t="s">
        <v>150</v>
      </c>
      <c r="D166" s="201" t="s">
        <v>128</v>
      </c>
      <c r="E166" s="202" t="s">
        <v>230</v>
      </c>
      <c r="F166" s="203" t="s">
        <v>231</v>
      </c>
      <c r="G166" s="204" t="s">
        <v>131</v>
      </c>
      <c r="H166" s="205">
        <v>500</v>
      </c>
      <c r="I166" s="206"/>
      <c r="J166" s="207">
        <f>ROUND(I166*H166,2)</f>
        <v>0</v>
      </c>
      <c r="K166" s="203" t="s">
        <v>132</v>
      </c>
      <c r="L166" s="46"/>
      <c r="M166" s="208" t="s">
        <v>32</v>
      </c>
      <c r="N166" s="209" t="s">
        <v>49</v>
      </c>
      <c r="O166" s="86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2" t="s">
        <v>133</v>
      </c>
      <c r="AT166" s="212" t="s">
        <v>128</v>
      </c>
      <c r="AU166" s="212" t="s">
        <v>134</v>
      </c>
      <c r="AY166" s="18" t="s">
        <v>124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8" t="s">
        <v>83</v>
      </c>
      <c r="BK166" s="213">
        <f>ROUND(I166*H166,2)</f>
        <v>0</v>
      </c>
      <c r="BL166" s="18" t="s">
        <v>133</v>
      </c>
      <c r="BM166" s="212" t="s">
        <v>232</v>
      </c>
    </row>
    <row r="167" s="2" customFormat="1">
      <c r="A167" s="40"/>
      <c r="B167" s="41"/>
      <c r="C167" s="42"/>
      <c r="D167" s="214" t="s">
        <v>136</v>
      </c>
      <c r="E167" s="42"/>
      <c r="F167" s="215" t="s">
        <v>233</v>
      </c>
      <c r="G167" s="42"/>
      <c r="H167" s="42"/>
      <c r="I167" s="216"/>
      <c r="J167" s="42"/>
      <c r="K167" s="42"/>
      <c r="L167" s="46"/>
      <c r="M167" s="217"/>
      <c r="N167" s="218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136</v>
      </c>
      <c r="AU167" s="18" t="s">
        <v>134</v>
      </c>
    </row>
    <row r="168" s="2" customFormat="1">
      <c r="A168" s="40"/>
      <c r="B168" s="41"/>
      <c r="C168" s="42"/>
      <c r="D168" s="214" t="s">
        <v>138</v>
      </c>
      <c r="E168" s="42"/>
      <c r="F168" s="219" t="s">
        <v>234</v>
      </c>
      <c r="G168" s="42"/>
      <c r="H168" s="42"/>
      <c r="I168" s="216"/>
      <c r="J168" s="42"/>
      <c r="K168" s="42"/>
      <c r="L168" s="46"/>
      <c r="M168" s="217"/>
      <c r="N168" s="218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138</v>
      </c>
      <c r="AU168" s="18" t="s">
        <v>134</v>
      </c>
    </row>
    <row r="169" s="13" customFormat="1">
      <c r="A169" s="13"/>
      <c r="B169" s="220"/>
      <c r="C169" s="221"/>
      <c r="D169" s="214" t="s">
        <v>140</v>
      </c>
      <c r="E169" s="222" t="s">
        <v>32</v>
      </c>
      <c r="F169" s="223" t="s">
        <v>235</v>
      </c>
      <c r="G169" s="221"/>
      <c r="H169" s="224">
        <v>500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0" t="s">
        <v>140</v>
      </c>
      <c r="AU169" s="230" t="s">
        <v>134</v>
      </c>
      <c r="AV169" s="13" t="s">
        <v>85</v>
      </c>
      <c r="AW169" s="13" t="s">
        <v>39</v>
      </c>
      <c r="AX169" s="13" t="s">
        <v>83</v>
      </c>
      <c r="AY169" s="230" t="s">
        <v>124</v>
      </c>
    </row>
    <row r="170" s="2" customFormat="1" ht="16.5" customHeight="1">
      <c r="A170" s="40"/>
      <c r="B170" s="41"/>
      <c r="C170" s="252" t="s">
        <v>236</v>
      </c>
      <c r="D170" s="252" t="s">
        <v>237</v>
      </c>
      <c r="E170" s="253" t="s">
        <v>238</v>
      </c>
      <c r="F170" s="254" t="s">
        <v>239</v>
      </c>
      <c r="G170" s="255" t="s">
        <v>240</v>
      </c>
      <c r="H170" s="256">
        <v>10</v>
      </c>
      <c r="I170" s="257"/>
      <c r="J170" s="258">
        <f>ROUND(I170*H170,2)</f>
        <v>0</v>
      </c>
      <c r="K170" s="254" t="s">
        <v>132</v>
      </c>
      <c r="L170" s="259"/>
      <c r="M170" s="260" t="s">
        <v>32</v>
      </c>
      <c r="N170" s="261" t="s">
        <v>49</v>
      </c>
      <c r="O170" s="86"/>
      <c r="P170" s="210">
        <f>O170*H170</f>
        <v>0</v>
      </c>
      <c r="Q170" s="210">
        <v>0.001</v>
      </c>
      <c r="R170" s="210">
        <f>Q170*H170</f>
        <v>0.01</v>
      </c>
      <c r="S170" s="210">
        <v>0</v>
      </c>
      <c r="T170" s="211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2" t="s">
        <v>191</v>
      </c>
      <c r="AT170" s="212" t="s">
        <v>237</v>
      </c>
      <c r="AU170" s="212" t="s">
        <v>134</v>
      </c>
      <c r="AY170" s="18" t="s">
        <v>124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8" t="s">
        <v>83</v>
      </c>
      <c r="BK170" s="213">
        <f>ROUND(I170*H170,2)</f>
        <v>0</v>
      </c>
      <c r="BL170" s="18" t="s">
        <v>133</v>
      </c>
      <c r="BM170" s="212" t="s">
        <v>241</v>
      </c>
    </row>
    <row r="171" s="2" customFormat="1">
      <c r="A171" s="40"/>
      <c r="B171" s="41"/>
      <c r="C171" s="42"/>
      <c r="D171" s="214" t="s">
        <v>136</v>
      </c>
      <c r="E171" s="42"/>
      <c r="F171" s="215" t="s">
        <v>239</v>
      </c>
      <c r="G171" s="42"/>
      <c r="H171" s="42"/>
      <c r="I171" s="216"/>
      <c r="J171" s="42"/>
      <c r="K171" s="42"/>
      <c r="L171" s="46"/>
      <c r="M171" s="217"/>
      <c r="N171" s="218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136</v>
      </c>
      <c r="AU171" s="18" t="s">
        <v>134</v>
      </c>
    </row>
    <row r="172" s="13" customFormat="1">
      <c r="A172" s="13"/>
      <c r="B172" s="220"/>
      <c r="C172" s="221"/>
      <c r="D172" s="214" t="s">
        <v>140</v>
      </c>
      <c r="E172" s="221"/>
      <c r="F172" s="223" t="s">
        <v>242</v>
      </c>
      <c r="G172" s="221"/>
      <c r="H172" s="224">
        <v>10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0" t="s">
        <v>140</v>
      </c>
      <c r="AU172" s="230" t="s">
        <v>134</v>
      </c>
      <c r="AV172" s="13" t="s">
        <v>85</v>
      </c>
      <c r="AW172" s="13" t="s">
        <v>4</v>
      </c>
      <c r="AX172" s="13" t="s">
        <v>83</v>
      </c>
      <c r="AY172" s="230" t="s">
        <v>124</v>
      </c>
    </row>
    <row r="173" s="2" customFormat="1" ht="16.5" customHeight="1">
      <c r="A173" s="40"/>
      <c r="B173" s="41"/>
      <c r="C173" s="201" t="s">
        <v>8</v>
      </c>
      <c r="D173" s="201" t="s">
        <v>128</v>
      </c>
      <c r="E173" s="202" t="s">
        <v>243</v>
      </c>
      <c r="F173" s="203" t="s">
        <v>244</v>
      </c>
      <c r="G173" s="204" t="s">
        <v>131</v>
      </c>
      <c r="H173" s="205">
        <v>500</v>
      </c>
      <c r="I173" s="206"/>
      <c r="J173" s="207">
        <f>ROUND(I173*H173,2)</f>
        <v>0</v>
      </c>
      <c r="K173" s="203" t="s">
        <v>132</v>
      </c>
      <c r="L173" s="46"/>
      <c r="M173" s="208" t="s">
        <v>32</v>
      </c>
      <c r="N173" s="209" t="s">
        <v>49</v>
      </c>
      <c r="O173" s="86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2" t="s">
        <v>133</v>
      </c>
      <c r="AT173" s="212" t="s">
        <v>128</v>
      </c>
      <c r="AU173" s="212" t="s">
        <v>134</v>
      </c>
      <c r="AY173" s="18" t="s">
        <v>124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8" t="s">
        <v>83</v>
      </c>
      <c r="BK173" s="213">
        <f>ROUND(I173*H173,2)</f>
        <v>0</v>
      </c>
      <c r="BL173" s="18" t="s">
        <v>133</v>
      </c>
      <c r="BM173" s="212" t="s">
        <v>245</v>
      </c>
    </row>
    <row r="174" s="2" customFormat="1">
      <c r="A174" s="40"/>
      <c r="B174" s="41"/>
      <c r="C174" s="42"/>
      <c r="D174" s="214" t="s">
        <v>136</v>
      </c>
      <c r="E174" s="42"/>
      <c r="F174" s="215" t="s">
        <v>246</v>
      </c>
      <c r="G174" s="42"/>
      <c r="H174" s="42"/>
      <c r="I174" s="216"/>
      <c r="J174" s="42"/>
      <c r="K174" s="42"/>
      <c r="L174" s="46"/>
      <c r="M174" s="217"/>
      <c r="N174" s="218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136</v>
      </c>
      <c r="AU174" s="18" t="s">
        <v>134</v>
      </c>
    </row>
    <row r="175" s="2" customFormat="1">
      <c r="A175" s="40"/>
      <c r="B175" s="41"/>
      <c r="C175" s="42"/>
      <c r="D175" s="214" t="s">
        <v>138</v>
      </c>
      <c r="E175" s="42"/>
      <c r="F175" s="219" t="s">
        <v>247</v>
      </c>
      <c r="G175" s="42"/>
      <c r="H175" s="42"/>
      <c r="I175" s="216"/>
      <c r="J175" s="42"/>
      <c r="K175" s="42"/>
      <c r="L175" s="46"/>
      <c r="M175" s="217"/>
      <c r="N175" s="218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138</v>
      </c>
      <c r="AU175" s="18" t="s">
        <v>134</v>
      </c>
    </row>
    <row r="176" s="13" customFormat="1">
      <c r="A176" s="13"/>
      <c r="B176" s="220"/>
      <c r="C176" s="221"/>
      <c r="D176" s="214" t="s">
        <v>140</v>
      </c>
      <c r="E176" s="222" t="s">
        <v>32</v>
      </c>
      <c r="F176" s="223" t="s">
        <v>248</v>
      </c>
      <c r="G176" s="221"/>
      <c r="H176" s="224">
        <v>500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0" t="s">
        <v>140</v>
      </c>
      <c r="AU176" s="230" t="s">
        <v>134</v>
      </c>
      <c r="AV176" s="13" t="s">
        <v>85</v>
      </c>
      <c r="AW176" s="13" t="s">
        <v>39</v>
      </c>
      <c r="AX176" s="13" t="s">
        <v>83</v>
      </c>
      <c r="AY176" s="230" t="s">
        <v>124</v>
      </c>
    </row>
    <row r="177" s="2" customFormat="1" ht="16.5" customHeight="1">
      <c r="A177" s="40"/>
      <c r="B177" s="41"/>
      <c r="C177" s="201" t="s">
        <v>167</v>
      </c>
      <c r="D177" s="201" t="s">
        <v>128</v>
      </c>
      <c r="E177" s="202" t="s">
        <v>249</v>
      </c>
      <c r="F177" s="203" t="s">
        <v>250</v>
      </c>
      <c r="G177" s="204" t="s">
        <v>154</v>
      </c>
      <c r="H177" s="205">
        <v>3</v>
      </c>
      <c r="I177" s="206"/>
      <c r="J177" s="207">
        <f>ROUND(I177*H177,2)</f>
        <v>0</v>
      </c>
      <c r="K177" s="203" t="s">
        <v>132</v>
      </c>
      <c r="L177" s="46"/>
      <c r="M177" s="208" t="s">
        <v>32</v>
      </c>
      <c r="N177" s="209" t="s">
        <v>49</v>
      </c>
      <c r="O177" s="86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2" t="s">
        <v>133</v>
      </c>
      <c r="AT177" s="212" t="s">
        <v>128</v>
      </c>
      <c r="AU177" s="212" t="s">
        <v>134</v>
      </c>
      <c r="AY177" s="18" t="s">
        <v>124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8" t="s">
        <v>83</v>
      </c>
      <c r="BK177" s="213">
        <f>ROUND(I177*H177,2)</f>
        <v>0</v>
      </c>
      <c r="BL177" s="18" t="s">
        <v>133</v>
      </c>
      <c r="BM177" s="212" t="s">
        <v>251</v>
      </c>
    </row>
    <row r="178" s="2" customFormat="1">
      <c r="A178" s="40"/>
      <c r="B178" s="41"/>
      <c r="C178" s="42"/>
      <c r="D178" s="214" t="s">
        <v>136</v>
      </c>
      <c r="E178" s="42"/>
      <c r="F178" s="215" t="s">
        <v>252</v>
      </c>
      <c r="G178" s="42"/>
      <c r="H178" s="42"/>
      <c r="I178" s="216"/>
      <c r="J178" s="42"/>
      <c r="K178" s="42"/>
      <c r="L178" s="46"/>
      <c r="M178" s="217"/>
      <c r="N178" s="218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136</v>
      </c>
      <c r="AU178" s="18" t="s">
        <v>134</v>
      </c>
    </row>
    <row r="179" s="2" customFormat="1">
      <c r="A179" s="40"/>
      <c r="B179" s="41"/>
      <c r="C179" s="42"/>
      <c r="D179" s="214" t="s">
        <v>138</v>
      </c>
      <c r="E179" s="42"/>
      <c r="F179" s="219" t="s">
        <v>253</v>
      </c>
      <c r="G179" s="42"/>
      <c r="H179" s="42"/>
      <c r="I179" s="216"/>
      <c r="J179" s="42"/>
      <c r="K179" s="42"/>
      <c r="L179" s="46"/>
      <c r="M179" s="217"/>
      <c r="N179" s="218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138</v>
      </c>
      <c r="AU179" s="18" t="s">
        <v>134</v>
      </c>
    </row>
    <row r="180" s="2" customFormat="1" ht="16.5" customHeight="1">
      <c r="A180" s="40"/>
      <c r="B180" s="41"/>
      <c r="C180" s="201" t="s">
        <v>197</v>
      </c>
      <c r="D180" s="201" t="s">
        <v>128</v>
      </c>
      <c r="E180" s="202" t="s">
        <v>254</v>
      </c>
      <c r="F180" s="203" t="s">
        <v>255</v>
      </c>
      <c r="G180" s="204" t="s">
        <v>154</v>
      </c>
      <c r="H180" s="205">
        <v>15</v>
      </c>
      <c r="I180" s="206"/>
      <c r="J180" s="207">
        <f>ROUND(I180*H180,2)</f>
        <v>0</v>
      </c>
      <c r="K180" s="203" t="s">
        <v>132</v>
      </c>
      <c r="L180" s="46"/>
      <c r="M180" s="208" t="s">
        <v>32</v>
      </c>
      <c r="N180" s="209" t="s">
        <v>49</v>
      </c>
      <c r="O180" s="86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2" t="s">
        <v>133</v>
      </c>
      <c r="AT180" s="212" t="s">
        <v>128</v>
      </c>
      <c r="AU180" s="212" t="s">
        <v>134</v>
      </c>
      <c r="AY180" s="18" t="s">
        <v>124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8" t="s">
        <v>83</v>
      </c>
      <c r="BK180" s="213">
        <f>ROUND(I180*H180,2)</f>
        <v>0</v>
      </c>
      <c r="BL180" s="18" t="s">
        <v>133</v>
      </c>
      <c r="BM180" s="212" t="s">
        <v>256</v>
      </c>
    </row>
    <row r="181" s="2" customFormat="1">
      <c r="A181" s="40"/>
      <c r="B181" s="41"/>
      <c r="C181" s="42"/>
      <c r="D181" s="214" t="s">
        <v>136</v>
      </c>
      <c r="E181" s="42"/>
      <c r="F181" s="215" t="s">
        <v>257</v>
      </c>
      <c r="G181" s="42"/>
      <c r="H181" s="42"/>
      <c r="I181" s="216"/>
      <c r="J181" s="42"/>
      <c r="K181" s="42"/>
      <c r="L181" s="46"/>
      <c r="M181" s="217"/>
      <c r="N181" s="218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136</v>
      </c>
      <c r="AU181" s="18" t="s">
        <v>134</v>
      </c>
    </row>
    <row r="182" s="2" customFormat="1">
      <c r="A182" s="40"/>
      <c r="B182" s="41"/>
      <c r="C182" s="42"/>
      <c r="D182" s="214" t="s">
        <v>138</v>
      </c>
      <c r="E182" s="42"/>
      <c r="F182" s="219" t="s">
        <v>253</v>
      </c>
      <c r="G182" s="42"/>
      <c r="H182" s="42"/>
      <c r="I182" s="216"/>
      <c r="J182" s="42"/>
      <c r="K182" s="42"/>
      <c r="L182" s="46"/>
      <c r="M182" s="217"/>
      <c r="N182" s="218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138</v>
      </c>
      <c r="AU182" s="18" t="s">
        <v>134</v>
      </c>
    </row>
    <row r="183" s="13" customFormat="1">
      <c r="A183" s="13"/>
      <c r="B183" s="220"/>
      <c r="C183" s="221"/>
      <c r="D183" s="214" t="s">
        <v>140</v>
      </c>
      <c r="E183" s="221"/>
      <c r="F183" s="223" t="s">
        <v>258</v>
      </c>
      <c r="G183" s="221"/>
      <c r="H183" s="224">
        <v>15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0" t="s">
        <v>140</v>
      </c>
      <c r="AU183" s="230" t="s">
        <v>134</v>
      </c>
      <c r="AV183" s="13" t="s">
        <v>85</v>
      </c>
      <c r="AW183" s="13" t="s">
        <v>4</v>
      </c>
      <c r="AX183" s="13" t="s">
        <v>83</v>
      </c>
      <c r="AY183" s="230" t="s">
        <v>124</v>
      </c>
    </row>
    <row r="184" s="12" customFormat="1" ht="22.8" customHeight="1">
      <c r="A184" s="12"/>
      <c r="B184" s="185"/>
      <c r="C184" s="186"/>
      <c r="D184" s="187" t="s">
        <v>77</v>
      </c>
      <c r="E184" s="199" t="s">
        <v>85</v>
      </c>
      <c r="F184" s="199" t="s">
        <v>259</v>
      </c>
      <c r="G184" s="186"/>
      <c r="H184" s="186"/>
      <c r="I184" s="189"/>
      <c r="J184" s="200">
        <f>BK184</f>
        <v>0</v>
      </c>
      <c r="K184" s="186"/>
      <c r="L184" s="191"/>
      <c r="M184" s="192"/>
      <c r="N184" s="193"/>
      <c r="O184" s="193"/>
      <c r="P184" s="194">
        <f>P185</f>
        <v>0</v>
      </c>
      <c r="Q184" s="193"/>
      <c r="R184" s="194">
        <f>R185</f>
        <v>194.73048</v>
      </c>
      <c r="S184" s="193"/>
      <c r="T184" s="195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6" t="s">
        <v>83</v>
      </c>
      <c r="AT184" s="197" t="s">
        <v>77</v>
      </c>
      <c r="AU184" s="197" t="s">
        <v>83</v>
      </c>
      <c r="AY184" s="196" t="s">
        <v>124</v>
      </c>
      <c r="BK184" s="198">
        <f>BK185</f>
        <v>0</v>
      </c>
    </row>
    <row r="185" s="12" customFormat="1" ht="20.88" customHeight="1">
      <c r="A185" s="12"/>
      <c r="B185" s="185"/>
      <c r="C185" s="186"/>
      <c r="D185" s="187" t="s">
        <v>77</v>
      </c>
      <c r="E185" s="199" t="s">
        <v>260</v>
      </c>
      <c r="F185" s="199" t="s">
        <v>261</v>
      </c>
      <c r="G185" s="186"/>
      <c r="H185" s="186"/>
      <c r="I185" s="189"/>
      <c r="J185" s="200">
        <f>BK185</f>
        <v>0</v>
      </c>
      <c r="K185" s="186"/>
      <c r="L185" s="191"/>
      <c r="M185" s="192"/>
      <c r="N185" s="193"/>
      <c r="O185" s="193"/>
      <c r="P185" s="194">
        <f>SUM(P186:P213)</f>
        <v>0</v>
      </c>
      <c r="Q185" s="193"/>
      <c r="R185" s="194">
        <f>SUM(R186:R213)</f>
        <v>194.73048</v>
      </c>
      <c r="S185" s="193"/>
      <c r="T185" s="195">
        <f>SUM(T186:T213)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6" t="s">
        <v>83</v>
      </c>
      <c r="AT185" s="197" t="s">
        <v>77</v>
      </c>
      <c r="AU185" s="197" t="s">
        <v>85</v>
      </c>
      <c r="AY185" s="196" t="s">
        <v>124</v>
      </c>
      <c r="BK185" s="198">
        <f>SUM(BK186:BK213)</f>
        <v>0</v>
      </c>
    </row>
    <row r="186" s="2" customFormat="1" ht="16.5" customHeight="1">
      <c r="A186" s="40"/>
      <c r="B186" s="41"/>
      <c r="C186" s="201" t="s">
        <v>222</v>
      </c>
      <c r="D186" s="201" t="s">
        <v>128</v>
      </c>
      <c r="E186" s="202" t="s">
        <v>262</v>
      </c>
      <c r="F186" s="203" t="s">
        <v>263</v>
      </c>
      <c r="G186" s="204" t="s">
        <v>264</v>
      </c>
      <c r="H186" s="205">
        <v>63</v>
      </c>
      <c r="I186" s="206"/>
      <c r="J186" s="207">
        <f>ROUND(I186*H186,2)</f>
        <v>0</v>
      </c>
      <c r="K186" s="203" t="s">
        <v>132</v>
      </c>
      <c r="L186" s="46"/>
      <c r="M186" s="208" t="s">
        <v>32</v>
      </c>
      <c r="N186" s="209" t="s">
        <v>49</v>
      </c>
      <c r="O186" s="86"/>
      <c r="P186" s="210">
        <f>O186*H186</f>
        <v>0</v>
      </c>
      <c r="Q186" s="210">
        <v>0.11984</v>
      </c>
      <c r="R186" s="210">
        <f>Q186*H186</f>
        <v>7.5499200000000002</v>
      </c>
      <c r="S186" s="210">
        <v>0</v>
      </c>
      <c r="T186" s="211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2" t="s">
        <v>133</v>
      </c>
      <c r="AT186" s="212" t="s">
        <v>128</v>
      </c>
      <c r="AU186" s="212" t="s">
        <v>134</v>
      </c>
      <c r="AY186" s="18" t="s">
        <v>124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8" t="s">
        <v>83</v>
      </c>
      <c r="BK186" s="213">
        <f>ROUND(I186*H186,2)</f>
        <v>0</v>
      </c>
      <c r="BL186" s="18" t="s">
        <v>133</v>
      </c>
      <c r="BM186" s="212" t="s">
        <v>265</v>
      </c>
    </row>
    <row r="187" s="2" customFormat="1">
      <c r="A187" s="40"/>
      <c r="B187" s="41"/>
      <c r="C187" s="42"/>
      <c r="D187" s="214" t="s">
        <v>136</v>
      </c>
      <c r="E187" s="42"/>
      <c r="F187" s="215" t="s">
        <v>266</v>
      </c>
      <c r="G187" s="42"/>
      <c r="H187" s="42"/>
      <c r="I187" s="216"/>
      <c r="J187" s="42"/>
      <c r="K187" s="42"/>
      <c r="L187" s="46"/>
      <c r="M187" s="217"/>
      <c r="N187" s="218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136</v>
      </c>
      <c r="AU187" s="18" t="s">
        <v>134</v>
      </c>
    </row>
    <row r="188" s="2" customFormat="1">
      <c r="A188" s="40"/>
      <c r="B188" s="41"/>
      <c r="C188" s="42"/>
      <c r="D188" s="214" t="s">
        <v>138</v>
      </c>
      <c r="E188" s="42"/>
      <c r="F188" s="219" t="s">
        <v>267</v>
      </c>
      <c r="G188" s="42"/>
      <c r="H188" s="42"/>
      <c r="I188" s="216"/>
      <c r="J188" s="42"/>
      <c r="K188" s="42"/>
      <c r="L188" s="46"/>
      <c r="M188" s="217"/>
      <c r="N188" s="218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138</v>
      </c>
      <c r="AU188" s="18" t="s">
        <v>134</v>
      </c>
    </row>
    <row r="189" s="14" customFormat="1">
      <c r="A189" s="14"/>
      <c r="B189" s="231"/>
      <c r="C189" s="232"/>
      <c r="D189" s="214" t="s">
        <v>140</v>
      </c>
      <c r="E189" s="233" t="s">
        <v>32</v>
      </c>
      <c r="F189" s="234" t="s">
        <v>268</v>
      </c>
      <c r="G189" s="232"/>
      <c r="H189" s="233" t="s">
        <v>32</v>
      </c>
      <c r="I189" s="235"/>
      <c r="J189" s="232"/>
      <c r="K189" s="232"/>
      <c r="L189" s="236"/>
      <c r="M189" s="237"/>
      <c r="N189" s="238"/>
      <c r="O189" s="238"/>
      <c r="P189" s="238"/>
      <c r="Q189" s="238"/>
      <c r="R189" s="238"/>
      <c r="S189" s="238"/>
      <c r="T189" s="23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0" t="s">
        <v>140</v>
      </c>
      <c r="AU189" s="240" t="s">
        <v>134</v>
      </c>
      <c r="AV189" s="14" t="s">
        <v>83</v>
      </c>
      <c r="AW189" s="14" t="s">
        <v>39</v>
      </c>
      <c r="AX189" s="14" t="s">
        <v>78</v>
      </c>
      <c r="AY189" s="240" t="s">
        <v>124</v>
      </c>
    </row>
    <row r="190" s="13" customFormat="1">
      <c r="A190" s="13"/>
      <c r="B190" s="220"/>
      <c r="C190" s="221"/>
      <c r="D190" s="214" t="s">
        <v>140</v>
      </c>
      <c r="E190" s="222" t="s">
        <v>32</v>
      </c>
      <c r="F190" s="223" t="s">
        <v>269</v>
      </c>
      <c r="G190" s="221"/>
      <c r="H190" s="224">
        <v>6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0" t="s">
        <v>140</v>
      </c>
      <c r="AU190" s="230" t="s">
        <v>134</v>
      </c>
      <c r="AV190" s="13" t="s">
        <v>85</v>
      </c>
      <c r="AW190" s="13" t="s">
        <v>39</v>
      </c>
      <c r="AX190" s="13" t="s">
        <v>78</v>
      </c>
      <c r="AY190" s="230" t="s">
        <v>124</v>
      </c>
    </row>
    <row r="191" s="13" customFormat="1">
      <c r="A191" s="13"/>
      <c r="B191" s="220"/>
      <c r="C191" s="221"/>
      <c r="D191" s="214" t="s">
        <v>140</v>
      </c>
      <c r="E191" s="222" t="s">
        <v>32</v>
      </c>
      <c r="F191" s="223" t="s">
        <v>270</v>
      </c>
      <c r="G191" s="221"/>
      <c r="H191" s="224">
        <v>10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0" t="s">
        <v>140</v>
      </c>
      <c r="AU191" s="230" t="s">
        <v>134</v>
      </c>
      <c r="AV191" s="13" t="s">
        <v>85</v>
      </c>
      <c r="AW191" s="13" t="s">
        <v>39</v>
      </c>
      <c r="AX191" s="13" t="s">
        <v>78</v>
      </c>
      <c r="AY191" s="230" t="s">
        <v>124</v>
      </c>
    </row>
    <row r="192" s="14" customFormat="1">
      <c r="A192" s="14"/>
      <c r="B192" s="231"/>
      <c r="C192" s="232"/>
      <c r="D192" s="214" t="s">
        <v>140</v>
      </c>
      <c r="E192" s="233" t="s">
        <v>32</v>
      </c>
      <c r="F192" s="234" t="s">
        <v>271</v>
      </c>
      <c r="G192" s="232"/>
      <c r="H192" s="233" t="s">
        <v>32</v>
      </c>
      <c r="I192" s="235"/>
      <c r="J192" s="232"/>
      <c r="K192" s="232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140</v>
      </c>
      <c r="AU192" s="240" t="s">
        <v>134</v>
      </c>
      <c r="AV192" s="14" t="s">
        <v>83</v>
      </c>
      <c r="AW192" s="14" t="s">
        <v>39</v>
      </c>
      <c r="AX192" s="14" t="s">
        <v>78</v>
      </c>
      <c r="AY192" s="240" t="s">
        <v>124</v>
      </c>
    </row>
    <row r="193" s="13" customFormat="1">
      <c r="A193" s="13"/>
      <c r="B193" s="220"/>
      <c r="C193" s="221"/>
      <c r="D193" s="214" t="s">
        <v>140</v>
      </c>
      <c r="E193" s="222" t="s">
        <v>32</v>
      </c>
      <c r="F193" s="223" t="s">
        <v>272</v>
      </c>
      <c r="G193" s="221"/>
      <c r="H193" s="224">
        <v>10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0" t="s">
        <v>140</v>
      </c>
      <c r="AU193" s="230" t="s">
        <v>134</v>
      </c>
      <c r="AV193" s="13" t="s">
        <v>85</v>
      </c>
      <c r="AW193" s="13" t="s">
        <v>39</v>
      </c>
      <c r="AX193" s="13" t="s">
        <v>78</v>
      </c>
      <c r="AY193" s="230" t="s">
        <v>124</v>
      </c>
    </row>
    <row r="194" s="14" customFormat="1">
      <c r="A194" s="14"/>
      <c r="B194" s="231"/>
      <c r="C194" s="232"/>
      <c r="D194" s="214" t="s">
        <v>140</v>
      </c>
      <c r="E194" s="233" t="s">
        <v>32</v>
      </c>
      <c r="F194" s="234" t="s">
        <v>273</v>
      </c>
      <c r="G194" s="232"/>
      <c r="H194" s="233" t="s">
        <v>32</v>
      </c>
      <c r="I194" s="235"/>
      <c r="J194" s="232"/>
      <c r="K194" s="232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140</v>
      </c>
      <c r="AU194" s="240" t="s">
        <v>134</v>
      </c>
      <c r="AV194" s="14" t="s">
        <v>83</v>
      </c>
      <c r="AW194" s="14" t="s">
        <v>39</v>
      </c>
      <c r="AX194" s="14" t="s">
        <v>78</v>
      </c>
      <c r="AY194" s="240" t="s">
        <v>124</v>
      </c>
    </row>
    <row r="195" s="13" customFormat="1">
      <c r="A195" s="13"/>
      <c r="B195" s="220"/>
      <c r="C195" s="221"/>
      <c r="D195" s="214" t="s">
        <v>140</v>
      </c>
      <c r="E195" s="222" t="s">
        <v>32</v>
      </c>
      <c r="F195" s="223" t="s">
        <v>167</v>
      </c>
      <c r="G195" s="221"/>
      <c r="H195" s="224">
        <v>16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0" t="s">
        <v>140</v>
      </c>
      <c r="AU195" s="230" t="s">
        <v>134</v>
      </c>
      <c r="AV195" s="13" t="s">
        <v>85</v>
      </c>
      <c r="AW195" s="13" t="s">
        <v>39</v>
      </c>
      <c r="AX195" s="13" t="s">
        <v>78</v>
      </c>
      <c r="AY195" s="230" t="s">
        <v>124</v>
      </c>
    </row>
    <row r="196" s="14" customFormat="1">
      <c r="A196" s="14"/>
      <c r="B196" s="231"/>
      <c r="C196" s="232"/>
      <c r="D196" s="214" t="s">
        <v>140</v>
      </c>
      <c r="E196" s="233" t="s">
        <v>32</v>
      </c>
      <c r="F196" s="234" t="s">
        <v>274</v>
      </c>
      <c r="G196" s="232"/>
      <c r="H196" s="233" t="s">
        <v>32</v>
      </c>
      <c r="I196" s="235"/>
      <c r="J196" s="232"/>
      <c r="K196" s="232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140</v>
      </c>
      <c r="AU196" s="240" t="s">
        <v>134</v>
      </c>
      <c r="AV196" s="14" t="s">
        <v>83</v>
      </c>
      <c r="AW196" s="14" t="s">
        <v>39</v>
      </c>
      <c r="AX196" s="14" t="s">
        <v>78</v>
      </c>
      <c r="AY196" s="240" t="s">
        <v>124</v>
      </c>
    </row>
    <row r="197" s="13" customFormat="1">
      <c r="A197" s="13"/>
      <c r="B197" s="220"/>
      <c r="C197" s="221"/>
      <c r="D197" s="214" t="s">
        <v>140</v>
      </c>
      <c r="E197" s="222" t="s">
        <v>32</v>
      </c>
      <c r="F197" s="223" t="s">
        <v>275</v>
      </c>
      <c r="G197" s="221"/>
      <c r="H197" s="224">
        <v>21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0" t="s">
        <v>140</v>
      </c>
      <c r="AU197" s="230" t="s">
        <v>134</v>
      </c>
      <c r="AV197" s="13" t="s">
        <v>85</v>
      </c>
      <c r="AW197" s="13" t="s">
        <v>39</v>
      </c>
      <c r="AX197" s="13" t="s">
        <v>78</v>
      </c>
      <c r="AY197" s="230" t="s">
        <v>124</v>
      </c>
    </row>
    <row r="198" s="15" customFormat="1">
      <c r="A198" s="15"/>
      <c r="B198" s="241"/>
      <c r="C198" s="242"/>
      <c r="D198" s="214" t="s">
        <v>140</v>
      </c>
      <c r="E198" s="243" t="s">
        <v>32</v>
      </c>
      <c r="F198" s="244" t="s">
        <v>190</v>
      </c>
      <c r="G198" s="242"/>
      <c r="H198" s="245">
        <v>63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1" t="s">
        <v>140</v>
      </c>
      <c r="AU198" s="251" t="s">
        <v>134</v>
      </c>
      <c r="AV198" s="15" t="s">
        <v>133</v>
      </c>
      <c r="AW198" s="15" t="s">
        <v>39</v>
      </c>
      <c r="AX198" s="15" t="s">
        <v>83</v>
      </c>
      <c r="AY198" s="251" t="s">
        <v>124</v>
      </c>
    </row>
    <row r="199" s="2" customFormat="1" ht="16.5" customHeight="1">
      <c r="A199" s="40"/>
      <c r="B199" s="41"/>
      <c r="C199" s="252" t="s">
        <v>276</v>
      </c>
      <c r="D199" s="252" t="s">
        <v>237</v>
      </c>
      <c r="E199" s="253" t="s">
        <v>277</v>
      </c>
      <c r="F199" s="254" t="s">
        <v>278</v>
      </c>
      <c r="G199" s="255" t="s">
        <v>279</v>
      </c>
      <c r="H199" s="256">
        <v>16</v>
      </c>
      <c r="I199" s="257"/>
      <c r="J199" s="258">
        <f>ROUND(I199*H199,2)</f>
        <v>0</v>
      </c>
      <c r="K199" s="254" t="s">
        <v>32</v>
      </c>
      <c r="L199" s="259"/>
      <c r="M199" s="260" t="s">
        <v>32</v>
      </c>
      <c r="N199" s="261" t="s">
        <v>49</v>
      </c>
      <c r="O199" s="86"/>
      <c r="P199" s="210">
        <f>O199*H199</f>
        <v>0</v>
      </c>
      <c r="Q199" s="210">
        <v>0.29999999999999999</v>
      </c>
      <c r="R199" s="210">
        <f>Q199*H199</f>
        <v>4.7999999999999998</v>
      </c>
      <c r="S199" s="210">
        <v>0</v>
      </c>
      <c r="T199" s="211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2" t="s">
        <v>191</v>
      </c>
      <c r="AT199" s="212" t="s">
        <v>237</v>
      </c>
      <c r="AU199" s="212" t="s">
        <v>134</v>
      </c>
      <c r="AY199" s="18" t="s">
        <v>124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8" t="s">
        <v>83</v>
      </c>
      <c r="BK199" s="213">
        <f>ROUND(I199*H199,2)</f>
        <v>0</v>
      </c>
      <c r="BL199" s="18" t="s">
        <v>133</v>
      </c>
      <c r="BM199" s="212" t="s">
        <v>280</v>
      </c>
    </row>
    <row r="200" s="2" customFormat="1">
      <c r="A200" s="40"/>
      <c r="B200" s="41"/>
      <c r="C200" s="42"/>
      <c r="D200" s="214" t="s">
        <v>136</v>
      </c>
      <c r="E200" s="42"/>
      <c r="F200" s="215" t="s">
        <v>278</v>
      </c>
      <c r="G200" s="42"/>
      <c r="H200" s="42"/>
      <c r="I200" s="216"/>
      <c r="J200" s="42"/>
      <c r="K200" s="42"/>
      <c r="L200" s="46"/>
      <c r="M200" s="217"/>
      <c r="N200" s="218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136</v>
      </c>
      <c r="AU200" s="18" t="s">
        <v>134</v>
      </c>
    </row>
    <row r="201" s="2" customFormat="1" ht="16.5" customHeight="1">
      <c r="A201" s="40"/>
      <c r="B201" s="41"/>
      <c r="C201" s="252" t="s">
        <v>281</v>
      </c>
      <c r="D201" s="252" t="s">
        <v>237</v>
      </c>
      <c r="E201" s="253" t="s">
        <v>282</v>
      </c>
      <c r="F201" s="254" t="s">
        <v>283</v>
      </c>
      <c r="G201" s="255" t="s">
        <v>279</v>
      </c>
      <c r="H201" s="256">
        <v>10</v>
      </c>
      <c r="I201" s="257"/>
      <c r="J201" s="258">
        <f>ROUND(I201*H201,2)</f>
        <v>0</v>
      </c>
      <c r="K201" s="254" t="s">
        <v>32</v>
      </c>
      <c r="L201" s="259"/>
      <c r="M201" s="260" t="s">
        <v>32</v>
      </c>
      <c r="N201" s="261" t="s">
        <v>49</v>
      </c>
      <c r="O201" s="86"/>
      <c r="P201" s="210">
        <f>O201*H201</f>
        <v>0</v>
      </c>
      <c r="Q201" s="210">
        <v>0.45000000000000001</v>
      </c>
      <c r="R201" s="210">
        <f>Q201*H201</f>
        <v>4.5</v>
      </c>
      <c r="S201" s="210">
        <v>0</v>
      </c>
      <c r="T201" s="211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2" t="s">
        <v>191</v>
      </c>
      <c r="AT201" s="212" t="s">
        <v>237</v>
      </c>
      <c r="AU201" s="212" t="s">
        <v>134</v>
      </c>
      <c r="AY201" s="18" t="s">
        <v>124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8" t="s">
        <v>83</v>
      </c>
      <c r="BK201" s="213">
        <f>ROUND(I201*H201,2)</f>
        <v>0</v>
      </c>
      <c r="BL201" s="18" t="s">
        <v>133</v>
      </c>
      <c r="BM201" s="212" t="s">
        <v>284</v>
      </c>
    </row>
    <row r="202" s="2" customFormat="1">
      <c r="A202" s="40"/>
      <c r="B202" s="41"/>
      <c r="C202" s="42"/>
      <c r="D202" s="214" t="s">
        <v>136</v>
      </c>
      <c r="E202" s="42"/>
      <c r="F202" s="215" t="s">
        <v>283</v>
      </c>
      <c r="G202" s="42"/>
      <c r="H202" s="42"/>
      <c r="I202" s="216"/>
      <c r="J202" s="42"/>
      <c r="K202" s="42"/>
      <c r="L202" s="46"/>
      <c r="M202" s="217"/>
      <c r="N202" s="218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136</v>
      </c>
      <c r="AU202" s="18" t="s">
        <v>134</v>
      </c>
    </row>
    <row r="203" s="2" customFormat="1" ht="16.5" customHeight="1">
      <c r="A203" s="40"/>
      <c r="B203" s="41"/>
      <c r="C203" s="252" t="s">
        <v>7</v>
      </c>
      <c r="D203" s="252" t="s">
        <v>237</v>
      </c>
      <c r="E203" s="253" t="s">
        <v>285</v>
      </c>
      <c r="F203" s="254" t="s">
        <v>286</v>
      </c>
      <c r="G203" s="255" t="s">
        <v>279</v>
      </c>
      <c r="H203" s="256">
        <v>16</v>
      </c>
      <c r="I203" s="257"/>
      <c r="J203" s="258">
        <f>ROUND(I203*H203,2)</f>
        <v>0</v>
      </c>
      <c r="K203" s="254" t="s">
        <v>32</v>
      </c>
      <c r="L203" s="259"/>
      <c r="M203" s="260" t="s">
        <v>32</v>
      </c>
      <c r="N203" s="261" t="s">
        <v>49</v>
      </c>
      <c r="O203" s="86"/>
      <c r="P203" s="210">
        <f>O203*H203</f>
        <v>0</v>
      </c>
      <c r="Q203" s="210">
        <v>1.44</v>
      </c>
      <c r="R203" s="210">
        <f>Q203*H203</f>
        <v>23.039999999999999</v>
      </c>
      <c r="S203" s="210">
        <v>0</v>
      </c>
      <c r="T203" s="211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2" t="s">
        <v>191</v>
      </c>
      <c r="AT203" s="212" t="s">
        <v>237</v>
      </c>
      <c r="AU203" s="212" t="s">
        <v>134</v>
      </c>
      <c r="AY203" s="18" t="s">
        <v>124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8" t="s">
        <v>83</v>
      </c>
      <c r="BK203" s="213">
        <f>ROUND(I203*H203,2)</f>
        <v>0</v>
      </c>
      <c r="BL203" s="18" t="s">
        <v>133</v>
      </c>
      <c r="BM203" s="212" t="s">
        <v>287</v>
      </c>
    </row>
    <row r="204" s="2" customFormat="1">
      <c r="A204" s="40"/>
      <c r="B204" s="41"/>
      <c r="C204" s="42"/>
      <c r="D204" s="214" t="s">
        <v>136</v>
      </c>
      <c r="E204" s="42"/>
      <c r="F204" s="215" t="s">
        <v>286</v>
      </c>
      <c r="G204" s="42"/>
      <c r="H204" s="42"/>
      <c r="I204" s="216"/>
      <c r="J204" s="42"/>
      <c r="K204" s="42"/>
      <c r="L204" s="46"/>
      <c r="M204" s="217"/>
      <c r="N204" s="218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136</v>
      </c>
      <c r="AU204" s="18" t="s">
        <v>134</v>
      </c>
    </row>
    <row r="205" s="2" customFormat="1" ht="16.5" customHeight="1">
      <c r="A205" s="40"/>
      <c r="B205" s="41"/>
      <c r="C205" s="252" t="s">
        <v>288</v>
      </c>
      <c r="D205" s="252" t="s">
        <v>237</v>
      </c>
      <c r="E205" s="253" t="s">
        <v>289</v>
      </c>
      <c r="F205" s="254" t="s">
        <v>290</v>
      </c>
      <c r="G205" s="255" t="s">
        <v>279</v>
      </c>
      <c r="H205" s="256">
        <v>21</v>
      </c>
      <c r="I205" s="257"/>
      <c r="J205" s="258">
        <f>ROUND(I205*H205,2)</f>
        <v>0</v>
      </c>
      <c r="K205" s="254" t="s">
        <v>32</v>
      </c>
      <c r="L205" s="259"/>
      <c r="M205" s="260" t="s">
        <v>32</v>
      </c>
      <c r="N205" s="261" t="s">
        <v>49</v>
      </c>
      <c r="O205" s="86"/>
      <c r="P205" s="210">
        <f>O205*H205</f>
        <v>0</v>
      </c>
      <c r="Q205" s="210">
        <v>1.9199999999999999</v>
      </c>
      <c r="R205" s="210">
        <f>Q205*H205</f>
        <v>40.32</v>
      </c>
      <c r="S205" s="210">
        <v>0</v>
      </c>
      <c r="T205" s="211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2" t="s">
        <v>191</v>
      </c>
      <c r="AT205" s="212" t="s">
        <v>237</v>
      </c>
      <c r="AU205" s="212" t="s">
        <v>134</v>
      </c>
      <c r="AY205" s="18" t="s">
        <v>124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8" t="s">
        <v>83</v>
      </c>
      <c r="BK205" s="213">
        <f>ROUND(I205*H205,2)</f>
        <v>0</v>
      </c>
      <c r="BL205" s="18" t="s">
        <v>133</v>
      </c>
      <c r="BM205" s="212" t="s">
        <v>291</v>
      </c>
    </row>
    <row r="206" s="2" customFormat="1">
      <c r="A206" s="40"/>
      <c r="B206" s="41"/>
      <c r="C206" s="42"/>
      <c r="D206" s="214" t="s">
        <v>136</v>
      </c>
      <c r="E206" s="42"/>
      <c r="F206" s="215" t="s">
        <v>290</v>
      </c>
      <c r="G206" s="42"/>
      <c r="H206" s="42"/>
      <c r="I206" s="216"/>
      <c r="J206" s="42"/>
      <c r="K206" s="42"/>
      <c r="L206" s="46"/>
      <c r="M206" s="217"/>
      <c r="N206" s="218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136</v>
      </c>
      <c r="AU206" s="18" t="s">
        <v>134</v>
      </c>
    </row>
    <row r="207" s="2" customFormat="1" ht="16.5" customHeight="1">
      <c r="A207" s="40"/>
      <c r="B207" s="41"/>
      <c r="C207" s="201" t="s">
        <v>292</v>
      </c>
      <c r="D207" s="201" t="s">
        <v>128</v>
      </c>
      <c r="E207" s="202" t="s">
        <v>293</v>
      </c>
      <c r="F207" s="203" t="s">
        <v>294</v>
      </c>
      <c r="G207" s="204" t="s">
        <v>264</v>
      </c>
      <c r="H207" s="205">
        <v>21</v>
      </c>
      <c r="I207" s="206"/>
      <c r="J207" s="207">
        <f>ROUND(I207*H207,2)</f>
        <v>0</v>
      </c>
      <c r="K207" s="203" t="s">
        <v>132</v>
      </c>
      <c r="L207" s="46"/>
      <c r="M207" s="208" t="s">
        <v>32</v>
      </c>
      <c r="N207" s="209" t="s">
        <v>49</v>
      </c>
      <c r="O207" s="86"/>
      <c r="P207" s="210">
        <f>O207*H207</f>
        <v>0</v>
      </c>
      <c r="Q207" s="210">
        <v>0.30336000000000002</v>
      </c>
      <c r="R207" s="210">
        <f>Q207*H207</f>
        <v>6.3705600000000002</v>
      </c>
      <c r="S207" s="210">
        <v>0</v>
      </c>
      <c r="T207" s="211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2" t="s">
        <v>133</v>
      </c>
      <c r="AT207" s="212" t="s">
        <v>128</v>
      </c>
      <c r="AU207" s="212" t="s">
        <v>134</v>
      </c>
      <c r="AY207" s="18" t="s">
        <v>124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8" t="s">
        <v>83</v>
      </c>
      <c r="BK207" s="213">
        <f>ROUND(I207*H207,2)</f>
        <v>0</v>
      </c>
      <c r="BL207" s="18" t="s">
        <v>133</v>
      </c>
      <c r="BM207" s="212" t="s">
        <v>295</v>
      </c>
    </row>
    <row r="208" s="2" customFormat="1">
      <c r="A208" s="40"/>
      <c r="B208" s="41"/>
      <c r="C208" s="42"/>
      <c r="D208" s="214" t="s">
        <v>136</v>
      </c>
      <c r="E208" s="42"/>
      <c r="F208" s="215" t="s">
        <v>296</v>
      </c>
      <c r="G208" s="42"/>
      <c r="H208" s="42"/>
      <c r="I208" s="216"/>
      <c r="J208" s="42"/>
      <c r="K208" s="42"/>
      <c r="L208" s="46"/>
      <c r="M208" s="217"/>
      <c r="N208" s="218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136</v>
      </c>
      <c r="AU208" s="18" t="s">
        <v>134</v>
      </c>
    </row>
    <row r="209" s="2" customFormat="1">
      <c r="A209" s="40"/>
      <c r="B209" s="41"/>
      <c r="C209" s="42"/>
      <c r="D209" s="214" t="s">
        <v>138</v>
      </c>
      <c r="E209" s="42"/>
      <c r="F209" s="219" t="s">
        <v>267</v>
      </c>
      <c r="G209" s="42"/>
      <c r="H209" s="42"/>
      <c r="I209" s="216"/>
      <c r="J209" s="42"/>
      <c r="K209" s="42"/>
      <c r="L209" s="46"/>
      <c r="M209" s="217"/>
      <c r="N209" s="218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138</v>
      </c>
      <c r="AU209" s="18" t="s">
        <v>134</v>
      </c>
    </row>
    <row r="210" s="14" customFormat="1">
      <c r="A210" s="14"/>
      <c r="B210" s="231"/>
      <c r="C210" s="232"/>
      <c r="D210" s="214" t="s">
        <v>140</v>
      </c>
      <c r="E210" s="233" t="s">
        <v>32</v>
      </c>
      <c r="F210" s="234" t="s">
        <v>297</v>
      </c>
      <c r="G210" s="232"/>
      <c r="H210" s="233" t="s">
        <v>32</v>
      </c>
      <c r="I210" s="235"/>
      <c r="J210" s="232"/>
      <c r="K210" s="232"/>
      <c r="L210" s="236"/>
      <c r="M210" s="237"/>
      <c r="N210" s="238"/>
      <c r="O210" s="238"/>
      <c r="P210" s="238"/>
      <c r="Q210" s="238"/>
      <c r="R210" s="238"/>
      <c r="S210" s="238"/>
      <c r="T210" s="23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0" t="s">
        <v>140</v>
      </c>
      <c r="AU210" s="240" t="s">
        <v>134</v>
      </c>
      <c r="AV210" s="14" t="s">
        <v>83</v>
      </c>
      <c r="AW210" s="14" t="s">
        <v>39</v>
      </c>
      <c r="AX210" s="14" t="s">
        <v>78</v>
      </c>
      <c r="AY210" s="240" t="s">
        <v>124</v>
      </c>
    </row>
    <row r="211" s="13" customFormat="1">
      <c r="A211" s="13"/>
      <c r="B211" s="220"/>
      <c r="C211" s="221"/>
      <c r="D211" s="214" t="s">
        <v>140</v>
      </c>
      <c r="E211" s="222" t="s">
        <v>32</v>
      </c>
      <c r="F211" s="223" t="s">
        <v>7</v>
      </c>
      <c r="G211" s="221"/>
      <c r="H211" s="224">
        <v>21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0" t="s">
        <v>140</v>
      </c>
      <c r="AU211" s="230" t="s">
        <v>134</v>
      </c>
      <c r="AV211" s="13" t="s">
        <v>85</v>
      </c>
      <c r="AW211" s="13" t="s">
        <v>39</v>
      </c>
      <c r="AX211" s="13" t="s">
        <v>83</v>
      </c>
      <c r="AY211" s="230" t="s">
        <v>124</v>
      </c>
    </row>
    <row r="212" s="2" customFormat="1" ht="21.75" customHeight="1">
      <c r="A212" s="40"/>
      <c r="B212" s="41"/>
      <c r="C212" s="252" t="s">
        <v>298</v>
      </c>
      <c r="D212" s="252" t="s">
        <v>237</v>
      </c>
      <c r="E212" s="253" t="s">
        <v>299</v>
      </c>
      <c r="F212" s="254" t="s">
        <v>300</v>
      </c>
      <c r="G212" s="255" t="s">
        <v>279</v>
      </c>
      <c r="H212" s="256">
        <v>21</v>
      </c>
      <c r="I212" s="257"/>
      <c r="J212" s="258">
        <f>ROUND(I212*H212,2)</f>
        <v>0</v>
      </c>
      <c r="K212" s="254" t="s">
        <v>32</v>
      </c>
      <c r="L212" s="259"/>
      <c r="M212" s="260" t="s">
        <v>32</v>
      </c>
      <c r="N212" s="261" t="s">
        <v>49</v>
      </c>
      <c r="O212" s="86"/>
      <c r="P212" s="210">
        <f>O212*H212</f>
        <v>0</v>
      </c>
      <c r="Q212" s="210">
        <v>5.1500000000000004</v>
      </c>
      <c r="R212" s="210">
        <f>Q212*H212</f>
        <v>108.15000000000001</v>
      </c>
      <c r="S212" s="210">
        <v>0</v>
      </c>
      <c r="T212" s="211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2" t="s">
        <v>191</v>
      </c>
      <c r="AT212" s="212" t="s">
        <v>237</v>
      </c>
      <c r="AU212" s="212" t="s">
        <v>134</v>
      </c>
      <c r="AY212" s="18" t="s">
        <v>124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8" t="s">
        <v>83</v>
      </c>
      <c r="BK212" s="213">
        <f>ROUND(I212*H212,2)</f>
        <v>0</v>
      </c>
      <c r="BL212" s="18" t="s">
        <v>133</v>
      </c>
      <c r="BM212" s="212" t="s">
        <v>301</v>
      </c>
    </row>
    <row r="213" s="2" customFormat="1">
      <c r="A213" s="40"/>
      <c r="B213" s="41"/>
      <c r="C213" s="42"/>
      <c r="D213" s="214" t="s">
        <v>136</v>
      </c>
      <c r="E213" s="42"/>
      <c r="F213" s="215" t="s">
        <v>300</v>
      </c>
      <c r="G213" s="42"/>
      <c r="H213" s="42"/>
      <c r="I213" s="216"/>
      <c r="J213" s="42"/>
      <c r="K213" s="42"/>
      <c r="L213" s="46"/>
      <c r="M213" s="217"/>
      <c r="N213" s="218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136</v>
      </c>
      <c r="AU213" s="18" t="s">
        <v>134</v>
      </c>
    </row>
    <row r="214" s="12" customFormat="1" ht="22.8" customHeight="1">
      <c r="A214" s="12"/>
      <c r="B214" s="185"/>
      <c r="C214" s="186"/>
      <c r="D214" s="187" t="s">
        <v>77</v>
      </c>
      <c r="E214" s="199" t="s">
        <v>169</v>
      </c>
      <c r="F214" s="199" t="s">
        <v>302</v>
      </c>
      <c r="G214" s="186"/>
      <c r="H214" s="186"/>
      <c r="I214" s="189"/>
      <c r="J214" s="200">
        <f>BK214</f>
        <v>0</v>
      </c>
      <c r="K214" s="186"/>
      <c r="L214" s="191"/>
      <c r="M214" s="192"/>
      <c r="N214" s="193"/>
      <c r="O214" s="193"/>
      <c r="P214" s="194">
        <f>P215</f>
        <v>0</v>
      </c>
      <c r="Q214" s="193"/>
      <c r="R214" s="194">
        <f>R215</f>
        <v>16.199999999999999</v>
      </c>
      <c r="S214" s="193"/>
      <c r="T214" s="195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6" t="s">
        <v>83</v>
      </c>
      <c r="AT214" s="197" t="s">
        <v>77</v>
      </c>
      <c r="AU214" s="197" t="s">
        <v>83</v>
      </c>
      <c r="AY214" s="196" t="s">
        <v>124</v>
      </c>
      <c r="BK214" s="198">
        <f>BK215</f>
        <v>0</v>
      </c>
    </row>
    <row r="215" s="12" customFormat="1" ht="20.88" customHeight="1">
      <c r="A215" s="12"/>
      <c r="B215" s="185"/>
      <c r="C215" s="186"/>
      <c r="D215" s="187" t="s">
        <v>77</v>
      </c>
      <c r="E215" s="199" t="s">
        <v>303</v>
      </c>
      <c r="F215" s="199" t="s">
        <v>304</v>
      </c>
      <c r="G215" s="186"/>
      <c r="H215" s="186"/>
      <c r="I215" s="189"/>
      <c r="J215" s="200">
        <f>BK215</f>
        <v>0</v>
      </c>
      <c r="K215" s="186"/>
      <c r="L215" s="191"/>
      <c r="M215" s="192"/>
      <c r="N215" s="193"/>
      <c r="O215" s="193"/>
      <c r="P215" s="194">
        <f>SUM(P216:P218)</f>
        <v>0</v>
      </c>
      <c r="Q215" s="193"/>
      <c r="R215" s="194">
        <f>SUM(R216:R218)</f>
        <v>16.199999999999999</v>
      </c>
      <c r="S215" s="193"/>
      <c r="T215" s="195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6" t="s">
        <v>83</v>
      </c>
      <c r="AT215" s="197" t="s">
        <v>77</v>
      </c>
      <c r="AU215" s="197" t="s">
        <v>85</v>
      </c>
      <c r="AY215" s="196" t="s">
        <v>124</v>
      </c>
      <c r="BK215" s="198">
        <f>SUM(BK216:BK218)</f>
        <v>0</v>
      </c>
    </row>
    <row r="216" s="2" customFormat="1" ht="16.5" customHeight="1">
      <c r="A216" s="40"/>
      <c r="B216" s="41"/>
      <c r="C216" s="201" t="s">
        <v>305</v>
      </c>
      <c r="D216" s="201" t="s">
        <v>128</v>
      </c>
      <c r="E216" s="202" t="s">
        <v>306</v>
      </c>
      <c r="F216" s="203" t="s">
        <v>307</v>
      </c>
      <c r="G216" s="204" t="s">
        <v>131</v>
      </c>
      <c r="H216" s="205">
        <v>75</v>
      </c>
      <c r="I216" s="206"/>
      <c r="J216" s="207">
        <f>ROUND(I216*H216,2)</f>
        <v>0</v>
      </c>
      <c r="K216" s="203" t="s">
        <v>184</v>
      </c>
      <c r="L216" s="46"/>
      <c r="M216" s="208" t="s">
        <v>32</v>
      </c>
      <c r="N216" s="209" t="s">
        <v>49</v>
      </c>
      <c r="O216" s="86"/>
      <c r="P216" s="210">
        <f>O216*H216</f>
        <v>0</v>
      </c>
      <c r="Q216" s="210">
        <v>0.216</v>
      </c>
      <c r="R216" s="210">
        <f>Q216*H216</f>
        <v>16.199999999999999</v>
      </c>
      <c r="S216" s="210">
        <v>0</v>
      </c>
      <c r="T216" s="211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2" t="s">
        <v>133</v>
      </c>
      <c r="AT216" s="212" t="s">
        <v>128</v>
      </c>
      <c r="AU216" s="212" t="s">
        <v>134</v>
      </c>
      <c r="AY216" s="18" t="s">
        <v>124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8" t="s">
        <v>83</v>
      </c>
      <c r="BK216" s="213">
        <f>ROUND(I216*H216,2)</f>
        <v>0</v>
      </c>
      <c r="BL216" s="18" t="s">
        <v>133</v>
      </c>
      <c r="BM216" s="212" t="s">
        <v>308</v>
      </c>
    </row>
    <row r="217" s="2" customFormat="1">
      <c r="A217" s="40"/>
      <c r="B217" s="41"/>
      <c r="C217" s="42"/>
      <c r="D217" s="214" t="s">
        <v>136</v>
      </c>
      <c r="E217" s="42"/>
      <c r="F217" s="215" t="s">
        <v>309</v>
      </c>
      <c r="G217" s="42"/>
      <c r="H217" s="42"/>
      <c r="I217" s="216"/>
      <c r="J217" s="42"/>
      <c r="K217" s="42"/>
      <c r="L217" s="46"/>
      <c r="M217" s="217"/>
      <c r="N217" s="218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136</v>
      </c>
      <c r="AU217" s="18" t="s">
        <v>134</v>
      </c>
    </row>
    <row r="218" s="13" customFormat="1">
      <c r="A218" s="13"/>
      <c r="B218" s="220"/>
      <c r="C218" s="221"/>
      <c r="D218" s="214" t="s">
        <v>140</v>
      </c>
      <c r="E218" s="222" t="s">
        <v>32</v>
      </c>
      <c r="F218" s="223" t="s">
        <v>229</v>
      </c>
      <c r="G218" s="221"/>
      <c r="H218" s="224">
        <v>75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0" t="s">
        <v>140</v>
      </c>
      <c r="AU218" s="230" t="s">
        <v>134</v>
      </c>
      <c r="AV218" s="13" t="s">
        <v>85</v>
      </c>
      <c r="AW218" s="13" t="s">
        <v>39</v>
      </c>
      <c r="AX218" s="13" t="s">
        <v>83</v>
      </c>
      <c r="AY218" s="230" t="s">
        <v>124</v>
      </c>
    </row>
    <row r="219" s="12" customFormat="1" ht="22.8" customHeight="1">
      <c r="A219" s="12"/>
      <c r="B219" s="185"/>
      <c r="C219" s="186"/>
      <c r="D219" s="187" t="s">
        <v>77</v>
      </c>
      <c r="E219" s="199" t="s">
        <v>310</v>
      </c>
      <c r="F219" s="199" t="s">
        <v>311</v>
      </c>
      <c r="G219" s="186"/>
      <c r="H219" s="186"/>
      <c r="I219" s="189"/>
      <c r="J219" s="200">
        <f>BK219</f>
        <v>0</v>
      </c>
      <c r="K219" s="186"/>
      <c r="L219" s="191"/>
      <c r="M219" s="192"/>
      <c r="N219" s="193"/>
      <c r="O219" s="193"/>
      <c r="P219" s="194">
        <f>SUM(P220:P222)</f>
        <v>0</v>
      </c>
      <c r="Q219" s="193"/>
      <c r="R219" s="194">
        <f>SUM(R220:R222)</f>
        <v>0</v>
      </c>
      <c r="S219" s="193"/>
      <c r="T219" s="195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6" t="s">
        <v>83</v>
      </c>
      <c r="AT219" s="197" t="s">
        <v>77</v>
      </c>
      <c r="AU219" s="197" t="s">
        <v>83</v>
      </c>
      <c r="AY219" s="196" t="s">
        <v>124</v>
      </c>
      <c r="BK219" s="198">
        <f>SUM(BK220:BK222)</f>
        <v>0</v>
      </c>
    </row>
    <row r="220" s="2" customFormat="1" ht="21.75" customHeight="1">
      <c r="A220" s="40"/>
      <c r="B220" s="41"/>
      <c r="C220" s="201" t="s">
        <v>312</v>
      </c>
      <c r="D220" s="201" t="s">
        <v>128</v>
      </c>
      <c r="E220" s="202" t="s">
        <v>313</v>
      </c>
      <c r="F220" s="203" t="s">
        <v>314</v>
      </c>
      <c r="G220" s="204" t="s">
        <v>202</v>
      </c>
      <c r="H220" s="205">
        <v>3</v>
      </c>
      <c r="I220" s="206"/>
      <c r="J220" s="207">
        <f>ROUND(I220*H220,2)</f>
        <v>0</v>
      </c>
      <c r="K220" s="203" t="s">
        <v>132</v>
      </c>
      <c r="L220" s="46"/>
      <c r="M220" s="208" t="s">
        <v>32</v>
      </c>
      <c r="N220" s="209" t="s">
        <v>49</v>
      </c>
      <c r="O220" s="86"/>
      <c r="P220" s="210">
        <f>O220*H220</f>
        <v>0</v>
      </c>
      <c r="Q220" s="210">
        <v>0</v>
      </c>
      <c r="R220" s="210">
        <f>Q220*H220</f>
        <v>0</v>
      </c>
      <c r="S220" s="210">
        <v>0</v>
      </c>
      <c r="T220" s="211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2" t="s">
        <v>133</v>
      </c>
      <c r="AT220" s="212" t="s">
        <v>128</v>
      </c>
      <c r="AU220" s="212" t="s">
        <v>85</v>
      </c>
      <c r="AY220" s="18" t="s">
        <v>124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18" t="s">
        <v>83</v>
      </c>
      <c r="BK220" s="213">
        <f>ROUND(I220*H220,2)</f>
        <v>0</v>
      </c>
      <c r="BL220" s="18" t="s">
        <v>133</v>
      </c>
      <c r="BM220" s="212" t="s">
        <v>315</v>
      </c>
    </row>
    <row r="221" s="2" customFormat="1">
      <c r="A221" s="40"/>
      <c r="B221" s="41"/>
      <c r="C221" s="42"/>
      <c r="D221" s="214" t="s">
        <v>136</v>
      </c>
      <c r="E221" s="42"/>
      <c r="F221" s="215" t="s">
        <v>316</v>
      </c>
      <c r="G221" s="42"/>
      <c r="H221" s="42"/>
      <c r="I221" s="216"/>
      <c r="J221" s="42"/>
      <c r="K221" s="42"/>
      <c r="L221" s="46"/>
      <c r="M221" s="217"/>
      <c r="N221" s="218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136</v>
      </c>
      <c r="AU221" s="18" t="s">
        <v>85</v>
      </c>
    </row>
    <row r="222" s="2" customFormat="1">
      <c r="A222" s="40"/>
      <c r="B222" s="41"/>
      <c r="C222" s="42"/>
      <c r="D222" s="214" t="s">
        <v>138</v>
      </c>
      <c r="E222" s="42"/>
      <c r="F222" s="219" t="s">
        <v>317</v>
      </c>
      <c r="G222" s="42"/>
      <c r="H222" s="42"/>
      <c r="I222" s="216"/>
      <c r="J222" s="42"/>
      <c r="K222" s="42"/>
      <c r="L222" s="46"/>
      <c r="M222" s="217"/>
      <c r="N222" s="218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138</v>
      </c>
      <c r="AU222" s="18" t="s">
        <v>85</v>
      </c>
    </row>
    <row r="223" s="12" customFormat="1" ht="22.8" customHeight="1">
      <c r="A223" s="12"/>
      <c r="B223" s="185"/>
      <c r="C223" s="186"/>
      <c r="D223" s="187" t="s">
        <v>77</v>
      </c>
      <c r="E223" s="199" t="s">
        <v>318</v>
      </c>
      <c r="F223" s="199" t="s">
        <v>319</v>
      </c>
      <c r="G223" s="186"/>
      <c r="H223" s="186"/>
      <c r="I223" s="189"/>
      <c r="J223" s="200">
        <f>BK223</f>
        <v>0</v>
      </c>
      <c r="K223" s="186"/>
      <c r="L223" s="191"/>
      <c r="M223" s="192"/>
      <c r="N223" s="193"/>
      <c r="O223" s="193"/>
      <c r="P223" s="194">
        <f>SUM(P224:P226)</f>
        <v>0</v>
      </c>
      <c r="Q223" s="193"/>
      <c r="R223" s="194">
        <f>SUM(R224:R226)</f>
        <v>0</v>
      </c>
      <c r="S223" s="193"/>
      <c r="T223" s="195">
        <f>SUM(T224:T226)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6" t="s">
        <v>83</v>
      </c>
      <c r="AT223" s="197" t="s">
        <v>77</v>
      </c>
      <c r="AU223" s="197" t="s">
        <v>83</v>
      </c>
      <c r="AY223" s="196" t="s">
        <v>124</v>
      </c>
      <c r="BK223" s="198">
        <f>SUM(BK224:BK226)</f>
        <v>0</v>
      </c>
    </row>
    <row r="224" s="2" customFormat="1" ht="16.5" customHeight="1">
      <c r="A224" s="40"/>
      <c r="B224" s="41"/>
      <c r="C224" s="201" t="s">
        <v>260</v>
      </c>
      <c r="D224" s="201" t="s">
        <v>128</v>
      </c>
      <c r="E224" s="202" t="s">
        <v>320</v>
      </c>
      <c r="F224" s="203" t="s">
        <v>321</v>
      </c>
      <c r="G224" s="204" t="s">
        <v>202</v>
      </c>
      <c r="H224" s="205">
        <v>210.94</v>
      </c>
      <c r="I224" s="206"/>
      <c r="J224" s="207">
        <f>ROUND(I224*H224,2)</f>
        <v>0</v>
      </c>
      <c r="K224" s="203" t="s">
        <v>132</v>
      </c>
      <c r="L224" s="46"/>
      <c r="M224" s="208" t="s">
        <v>32</v>
      </c>
      <c r="N224" s="209" t="s">
        <v>49</v>
      </c>
      <c r="O224" s="86"/>
      <c r="P224" s="210">
        <f>O224*H224</f>
        <v>0</v>
      </c>
      <c r="Q224" s="210">
        <v>0</v>
      </c>
      <c r="R224" s="210">
        <f>Q224*H224</f>
        <v>0</v>
      </c>
      <c r="S224" s="210">
        <v>0</v>
      </c>
      <c r="T224" s="211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2" t="s">
        <v>133</v>
      </c>
      <c r="AT224" s="212" t="s">
        <v>128</v>
      </c>
      <c r="AU224" s="212" t="s">
        <v>85</v>
      </c>
      <c r="AY224" s="18" t="s">
        <v>124</v>
      </c>
      <c r="BE224" s="213">
        <f>IF(N224="základní",J224,0)</f>
        <v>0</v>
      </c>
      <c r="BF224" s="213">
        <f>IF(N224="snížená",J224,0)</f>
        <v>0</v>
      </c>
      <c r="BG224" s="213">
        <f>IF(N224="zákl. přenesená",J224,0)</f>
        <v>0</v>
      </c>
      <c r="BH224" s="213">
        <f>IF(N224="sníž. přenesená",J224,0)</f>
        <v>0</v>
      </c>
      <c r="BI224" s="213">
        <f>IF(N224="nulová",J224,0)</f>
        <v>0</v>
      </c>
      <c r="BJ224" s="18" t="s">
        <v>83</v>
      </c>
      <c r="BK224" s="213">
        <f>ROUND(I224*H224,2)</f>
        <v>0</v>
      </c>
      <c r="BL224" s="18" t="s">
        <v>133</v>
      </c>
      <c r="BM224" s="212" t="s">
        <v>322</v>
      </c>
    </row>
    <row r="225" s="2" customFormat="1">
      <c r="A225" s="40"/>
      <c r="B225" s="41"/>
      <c r="C225" s="42"/>
      <c r="D225" s="214" t="s">
        <v>136</v>
      </c>
      <c r="E225" s="42"/>
      <c r="F225" s="215" t="s">
        <v>323</v>
      </c>
      <c r="G225" s="42"/>
      <c r="H225" s="42"/>
      <c r="I225" s="216"/>
      <c r="J225" s="42"/>
      <c r="K225" s="42"/>
      <c r="L225" s="46"/>
      <c r="M225" s="217"/>
      <c r="N225" s="218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8" t="s">
        <v>136</v>
      </c>
      <c r="AU225" s="18" t="s">
        <v>85</v>
      </c>
    </row>
    <row r="226" s="2" customFormat="1">
      <c r="A226" s="40"/>
      <c r="B226" s="41"/>
      <c r="C226" s="42"/>
      <c r="D226" s="214" t="s">
        <v>138</v>
      </c>
      <c r="E226" s="42"/>
      <c r="F226" s="219" t="s">
        <v>324</v>
      </c>
      <c r="G226" s="42"/>
      <c r="H226" s="42"/>
      <c r="I226" s="216"/>
      <c r="J226" s="42"/>
      <c r="K226" s="42"/>
      <c r="L226" s="46"/>
      <c r="M226" s="217"/>
      <c r="N226" s="218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138</v>
      </c>
      <c r="AU226" s="18" t="s">
        <v>85</v>
      </c>
    </row>
    <row r="227" s="12" customFormat="1" ht="25.92" customHeight="1">
      <c r="A227" s="12"/>
      <c r="B227" s="185"/>
      <c r="C227" s="186"/>
      <c r="D227" s="187" t="s">
        <v>77</v>
      </c>
      <c r="E227" s="188" t="s">
        <v>325</v>
      </c>
      <c r="F227" s="188" t="s">
        <v>326</v>
      </c>
      <c r="G227" s="186"/>
      <c r="H227" s="186"/>
      <c r="I227" s="189"/>
      <c r="J227" s="190">
        <f>BK227</f>
        <v>0</v>
      </c>
      <c r="K227" s="186"/>
      <c r="L227" s="191"/>
      <c r="M227" s="192"/>
      <c r="N227" s="193"/>
      <c r="O227" s="193"/>
      <c r="P227" s="194">
        <v>0</v>
      </c>
      <c r="Q227" s="193"/>
      <c r="R227" s="194">
        <v>0</v>
      </c>
      <c r="S227" s="193"/>
      <c r="T227" s="195"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6" t="s">
        <v>85</v>
      </c>
      <c r="AT227" s="197" t="s">
        <v>77</v>
      </c>
      <c r="AU227" s="197" t="s">
        <v>78</v>
      </c>
      <c r="AY227" s="196" t="s">
        <v>124</v>
      </c>
      <c r="BK227" s="198">
        <v>0</v>
      </c>
    </row>
    <row r="228" s="12" customFormat="1" ht="25.92" customHeight="1">
      <c r="A228" s="12"/>
      <c r="B228" s="185"/>
      <c r="C228" s="186"/>
      <c r="D228" s="187" t="s">
        <v>77</v>
      </c>
      <c r="E228" s="188" t="s">
        <v>327</v>
      </c>
      <c r="F228" s="188" t="s">
        <v>328</v>
      </c>
      <c r="G228" s="186"/>
      <c r="H228" s="186"/>
      <c r="I228" s="189"/>
      <c r="J228" s="190">
        <f>BK228</f>
        <v>0</v>
      </c>
      <c r="K228" s="186"/>
      <c r="L228" s="191"/>
      <c r="M228" s="192"/>
      <c r="N228" s="193"/>
      <c r="O228" s="193"/>
      <c r="P228" s="194">
        <f>P229+P233</f>
        <v>0</v>
      </c>
      <c r="Q228" s="193"/>
      <c r="R228" s="194">
        <f>R229+R233</f>
        <v>0</v>
      </c>
      <c r="S228" s="193"/>
      <c r="T228" s="195">
        <f>T229+T233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6" t="s">
        <v>169</v>
      </c>
      <c r="AT228" s="197" t="s">
        <v>77</v>
      </c>
      <c r="AU228" s="197" t="s">
        <v>78</v>
      </c>
      <c r="AY228" s="196" t="s">
        <v>124</v>
      </c>
      <c r="BK228" s="198">
        <f>BK229+BK233</f>
        <v>0</v>
      </c>
    </row>
    <row r="229" s="12" customFormat="1" ht="22.8" customHeight="1">
      <c r="A229" s="12"/>
      <c r="B229" s="185"/>
      <c r="C229" s="186"/>
      <c r="D229" s="187" t="s">
        <v>77</v>
      </c>
      <c r="E229" s="199" t="s">
        <v>329</v>
      </c>
      <c r="F229" s="199" t="s">
        <v>330</v>
      </c>
      <c r="G229" s="186"/>
      <c r="H229" s="186"/>
      <c r="I229" s="189"/>
      <c r="J229" s="200">
        <f>BK229</f>
        <v>0</v>
      </c>
      <c r="K229" s="186"/>
      <c r="L229" s="191"/>
      <c r="M229" s="192"/>
      <c r="N229" s="193"/>
      <c r="O229" s="193"/>
      <c r="P229" s="194">
        <f>SUM(P230:P232)</f>
        <v>0</v>
      </c>
      <c r="Q229" s="193"/>
      <c r="R229" s="194">
        <f>SUM(R230:R232)</f>
        <v>0</v>
      </c>
      <c r="S229" s="193"/>
      <c r="T229" s="195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6" t="s">
        <v>169</v>
      </c>
      <c r="AT229" s="197" t="s">
        <v>77</v>
      </c>
      <c r="AU229" s="197" t="s">
        <v>83</v>
      </c>
      <c r="AY229" s="196" t="s">
        <v>124</v>
      </c>
      <c r="BK229" s="198">
        <f>SUM(BK230:BK232)</f>
        <v>0</v>
      </c>
    </row>
    <row r="230" s="2" customFormat="1" ht="16.5" customHeight="1">
      <c r="A230" s="40"/>
      <c r="B230" s="41"/>
      <c r="C230" s="201" t="s">
        <v>331</v>
      </c>
      <c r="D230" s="201" t="s">
        <v>128</v>
      </c>
      <c r="E230" s="202" t="s">
        <v>332</v>
      </c>
      <c r="F230" s="203" t="s">
        <v>333</v>
      </c>
      <c r="G230" s="204" t="s">
        <v>334</v>
      </c>
      <c r="H230" s="205">
        <v>1</v>
      </c>
      <c r="I230" s="206"/>
      <c r="J230" s="207">
        <f>ROUND(I230*H230,2)</f>
        <v>0</v>
      </c>
      <c r="K230" s="203" t="s">
        <v>32</v>
      </c>
      <c r="L230" s="46"/>
      <c r="M230" s="208" t="s">
        <v>32</v>
      </c>
      <c r="N230" s="209" t="s">
        <v>49</v>
      </c>
      <c r="O230" s="86"/>
      <c r="P230" s="210">
        <f>O230*H230</f>
        <v>0</v>
      </c>
      <c r="Q230" s="210">
        <v>0</v>
      </c>
      <c r="R230" s="210">
        <f>Q230*H230</f>
        <v>0</v>
      </c>
      <c r="S230" s="210">
        <v>0</v>
      </c>
      <c r="T230" s="211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2" t="s">
        <v>335</v>
      </c>
      <c r="AT230" s="212" t="s">
        <v>128</v>
      </c>
      <c r="AU230" s="212" t="s">
        <v>85</v>
      </c>
      <c r="AY230" s="18" t="s">
        <v>124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18" t="s">
        <v>83</v>
      </c>
      <c r="BK230" s="213">
        <f>ROUND(I230*H230,2)</f>
        <v>0</v>
      </c>
      <c r="BL230" s="18" t="s">
        <v>335</v>
      </c>
      <c r="BM230" s="212" t="s">
        <v>336</v>
      </c>
    </row>
    <row r="231" s="2" customFormat="1">
      <c r="A231" s="40"/>
      <c r="B231" s="41"/>
      <c r="C231" s="42"/>
      <c r="D231" s="214" t="s">
        <v>136</v>
      </c>
      <c r="E231" s="42"/>
      <c r="F231" s="215" t="s">
        <v>333</v>
      </c>
      <c r="G231" s="42"/>
      <c r="H231" s="42"/>
      <c r="I231" s="216"/>
      <c r="J231" s="42"/>
      <c r="K231" s="42"/>
      <c r="L231" s="46"/>
      <c r="M231" s="217"/>
      <c r="N231" s="218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136</v>
      </c>
      <c r="AU231" s="18" t="s">
        <v>85</v>
      </c>
    </row>
    <row r="232" s="2" customFormat="1">
      <c r="A232" s="40"/>
      <c r="B232" s="41"/>
      <c r="C232" s="42"/>
      <c r="D232" s="214" t="s">
        <v>337</v>
      </c>
      <c r="E232" s="42"/>
      <c r="F232" s="219" t="s">
        <v>338</v>
      </c>
      <c r="G232" s="42"/>
      <c r="H232" s="42"/>
      <c r="I232" s="216"/>
      <c r="J232" s="42"/>
      <c r="K232" s="42"/>
      <c r="L232" s="46"/>
      <c r="M232" s="217"/>
      <c r="N232" s="218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8" t="s">
        <v>337</v>
      </c>
      <c r="AU232" s="18" t="s">
        <v>85</v>
      </c>
    </row>
    <row r="233" s="12" customFormat="1" ht="22.8" customHeight="1">
      <c r="A233" s="12"/>
      <c r="B233" s="185"/>
      <c r="C233" s="186"/>
      <c r="D233" s="187" t="s">
        <v>77</v>
      </c>
      <c r="E233" s="199" t="s">
        <v>339</v>
      </c>
      <c r="F233" s="199" t="s">
        <v>340</v>
      </c>
      <c r="G233" s="186"/>
      <c r="H233" s="186"/>
      <c r="I233" s="189"/>
      <c r="J233" s="200">
        <f>BK233</f>
        <v>0</v>
      </c>
      <c r="K233" s="186"/>
      <c r="L233" s="191"/>
      <c r="M233" s="192"/>
      <c r="N233" s="193"/>
      <c r="O233" s="193"/>
      <c r="P233" s="194">
        <f>SUM(P234:P236)</f>
        <v>0</v>
      </c>
      <c r="Q233" s="193"/>
      <c r="R233" s="194">
        <f>SUM(R234:R236)</f>
        <v>0</v>
      </c>
      <c r="S233" s="193"/>
      <c r="T233" s="195">
        <f>SUM(T234:T236)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6" t="s">
        <v>169</v>
      </c>
      <c r="AT233" s="197" t="s">
        <v>77</v>
      </c>
      <c r="AU233" s="197" t="s">
        <v>83</v>
      </c>
      <c r="AY233" s="196" t="s">
        <v>124</v>
      </c>
      <c r="BK233" s="198">
        <f>SUM(BK234:BK236)</f>
        <v>0</v>
      </c>
    </row>
    <row r="234" s="2" customFormat="1" ht="16.5" customHeight="1">
      <c r="A234" s="40"/>
      <c r="B234" s="41"/>
      <c r="C234" s="201" t="s">
        <v>341</v>
      </c>
      <c r="D234" s="201" t="s">
        <v>128</v>
      </c>
      <c r="E234" s="202" t="s">
        <v>342</v>
      </c>
      <c r="F234" s="203" t="s">
        <v>340</v>
      </c>
      <c r="G234" s="204" t="s">
        <v>343</v>
      </c>
      <c r="H234" s="262"/>
      <c r="I234" s="206"/>
      <c r="J234" s="207">
        <f>ROUND(I234*H234,2)</f>
        <v>0</v>
      </c>
      <c r="K234" s="203" t="s">
        <v>184</v>
      </c>
      <c r="L234" s="46"/>
      <c r="M234" s="208" t="s">
        <v>32</v>
      </c>
      <c r="N234" s="209" t="s">
        <v>49</v>
      </c>
      <c r="O234" s="86"/>
      <c r="P234" s="210">
        <f>O234*H234</f>
        <v>0</v>
      </c>
      <c r="Q234" s="210">
        <v>0</v>
      </c>
      <c r="R234" s="210">
        <f>Q234*H234</f>
        <v>0</v>
      </c>
      <c r="S234" s="210">
        <v>0</v>
      </c>
      <c r="T234" s="211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2" t="s">
        <v>335</v>
      </c>
      <c r="AT234" s="212" t="s">
        <v>128</v>
      </c>
      <c r="AU234" s="212" t="s">
        <v>85</v>
      </c>
      <c r="AY234" s="18" t="s">
        <v>124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18" t="s">
        <v>83</v>
      </c>
      <c r="BK234" s="213">
        <f>ROUND(I234*H234,2)</f>
        <v>0</v>
      </c>
      <c r="BL234" s="18" t="s">
        <v>335</v>
      </c>
      <c r="BM234" s="212" t="s">
        <v>344</v>
      </c>
    </row>
    <row r="235" s="2" customFormat="1">
      <c r="A235" s="40"/>
      <c r="B235" s="41"/>
      <c r="C235" s="42"/>
      <c r="D235" s="214" t="s">
        <v>136</v>
      </c>
      <c r="E235" s="42"/>
      <c r="F235" s="215" t="s">
        <v>340</v>
      </c>
      <c r="G235" s="42"/>
      <c r="H235" s="42"/>
      <c r="I235" s="216"/>
      <c r="J235" s="42"/>
      <c r="K235" s="42"/>
      <c r="L235" s="46"/>
      <c r="M235" s="217"/>
      <c r="N235" s="218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136</v>
      </c>
      <c r="AU235" s="18" t="s">
        <v>85</v>
      </c>
    </row>
    <row r="236" s="2" customFormat="1">
      <c r="A236" s="40"/>
      <c r="B236" s="41"/>
      <c r="C236" s="42"/>
      <c r="D236" s="214" t="s">
        <v>337</v>
      </c>
      <c r="E236" s="42"/>
      <c r="F236" s="219" t="s">
        <v>345</v>
      </c>
      <c r="G236" s="42"/>
      <c r="H236" s="42"/>
      <c r="I236" s="216"/>
      <c r="J236" s="42"/>
      <c r="K236" s="42"/>
      <c r="L236" s="46"/>
      <c r="M236" s="263"/>
      <c r="N236" s="264"/>
      <c r="O236" s="265"/>
      <c r="P236" s="265"/>
      <c r="Q236" s="265"/>
      <c r="R236" s="265"/>
      <c r="S236" s="265"/>
      <c r="T236" s="266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8" t="s">
        <v>337</v>
      </c>
      <c r="AU236" s="18" t="s">
        <v>85</v>
      </c>
    </row>
    <row r="237" s="2" customFormat="1" ht="6.96" customHeight="1">
      <c r="A237" s="40"/>
      <c r="B237" s="61"/>
      <c r="C237" s="62"/>
      <c r="D237" s="62"/>
      <c r="E237" s="62"/>
      <c r="F237" s="62"/>
      <c r="G237" s="62"/>
      <c r="H237" s="62"/>
      <c r="I237" s="62"/>
      <c r="J237" s="62"/>
      <c r="K237" s="62"/>
      <c r="L237" s="46"/>
      <c r="M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</row>
  </sheetData>
  <sheetProtection sheet="1" autoFilter="0" formatColumns="0" formatRows="0" objects="1" scenarios="1" spinCount="100000" saltValue="kpcWpcDQKSkt+YXuZhiNjR77blG+jpagQLSylUXV8vNo+ykaBrP8A3ysUzZNGCQ+7PFtjHK/hAuHnt/ulVSucw==" hashValue="hmGaYnnyM2mhTbYM68wsoerwAQeC7xCGQzRh/6GhBwYnWhtvGXzo9v14q320J61vMsslZeVwO0E/spakWwtG9A==" algorithmName="SHA-512" password="CC35"/>
  <autoFilter ref="C90:K236"/>
  <mergeCells count="6">
    <mergeCell ref="E7:H7"/>
    <mergeCell ref="E16:H16"/>
    <mergeCell ref="E25:H25"/>
    <mergeCell ref="E46:H46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346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347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348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349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350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351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352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353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354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355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356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82</v>
      </c>
      <c r="F18" s="278" t="s">
        <v>357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358</v>
      </c>
      <c r="F19" s="278" t="s">
        <v>359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360</v>
      </c>
      <c r="F20" s="278" t="s">
        <v>361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362</v>
      </c>
      <c r="F21" s="278" t="s">
        <v>363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364</v>
      </c>
      <c r="F22" s="278" t="s">
        <v>365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366</v>
      </c>
      <c r="F23" s="278" t="s">
        <v>367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368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369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370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371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372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373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374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375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376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110</v>
      </c>
      <c r="F36" s="278"/>
      <c r="G36" s="278" t="s">
        <v>377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378</v>
      </c>
      <c r="F37" s="278"/>
      <c r="G37" s="278" t="s">
        <v>379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59</v>
      </c>
      <c r="F38" s="278"/>
      <c r="G38" s="278" t="s">
        <v>380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60</v>
      </c>
      <c r="F39" s="278"/>
      <c r="G39" s="278" t="s">
        <v>381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111</v>
      </c>
      <c r="F40" s="278"/>
      <c r="G40" s="278" t="s">
        <v>382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112</v>
      </c>
      <c r="F41" s="278"/>
      <c r="G41" s="278" t="s">
        <v>383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384</v>
      </c>
      <c r="F42" s="278"/>
      <c r="G42" s="278" t="s">
        <v>385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386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387</v>
      </c>
      <c r="F44" s="278"/>
      <c r="G44" s="278" t="s">
        <v>388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114</v>
      </c>
      <c r="F45" s="278"/>
      <c r="G45" s="278" t="s">
        <v>389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390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391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392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393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394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395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396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397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398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399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400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401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402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403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404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405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406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407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408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409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410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411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412</v>
      </c>
      <c r="D76" s="296"/>
      <c r="E76" s="296"/>
      <c r="F76" s="296" t="s">
        <v>413</v>
      </c>
      <c r="G76" s="297"/>
      <c r="H76" s="296" t="s">
        <v>60</v>
      </c>
      <c r="I76" s="296" t="s">
        <v>63</v>
      </c>
      <c r="J76" s="296" t="s">
        <v>414</v>
      </c>
      <c r="K76" s="295"/>
    </row>
    <row r="77" s="1" customFormat="1" ht="17.25" customHeight="1">
      <c r="B77" s="293"/>
      <c r="C77" s="298" t="s">
        <v>415</v>
      </c>
      <c r="D77" s="298"/>
      <c r="E77" s="298"/>
      <c r="F77" s="299" t="s">
        <v>416</v>
      </c>
      <c r="G77" s="300"/>
      <c r="H77" s="298"/>
      <c r="I77" s="298"/>
      <c r="J77" s="298" t="s">
        <v>417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59</v>
      </c>
      <c r="D79" s="303"/>
      <c r="E79" s="303"/>
      <c r="F79" s="304" t="s">
        <v>418</v>
      </c>
      <c r="G79" s="305"/>
      <c r="H79" s="281" t="s">
        <v>419</v>
      </c>
      <c r="I79" s="281" t="s">
        <v>420</v>
      </c>
      <c r="J79" s="281">
        <v>20</v>
      </c>
      <c r="K79" s="295"/>
    </row>
    <row r="80" s="1" customFormat="1" ht="15" customHeight="1">
      <c r="B80" s="293"/>
      <c r="C80" s="281" t="s">
        <v>421</v>
      </c>
      <c r="D80" s="281"/>
      <c r="E80" s="281"/>
      <c r="F80" s="304" t="s">
        <v>418</v>
      </c>
      <c r="G80" s="305"/>
      <c r="H80" s="281" t="s">
        <v>422</v>
      </c>
      <c r="I80" s="281" t="s">
        <v>420</v>
      </c>
      <c r="J80" s="281">
        <v>120</v>
      </c>
      <c r="K80" s="295"/>
    </row>
    <row r="81" s="1" customFormat="1" ht="15" customHeight="1">
      <c r="B81" s="306"/>
      <c r="C81" s="281" t="s">
        <v>423</v>
      </c>
      <c r="D81" s="281"/>
      <c r="E81" s="281"/>
      <c r="F81" s="304" t="s">
        <v>424</v>
      </c>
      <c r="G81" s="305"/>
      <c r="H81" s="281" t="s">
        <v>425</v>
      </c>
      <c r="I81" s="281" t="s">
        <v>420</v>
      </c>
      <c r="J81" s="281">
        <v>50</v>
      </c>
      <c r="K81" s="295"/>
    </row>
    <row r="82" s="1" customFormat="1" ht="15" customHeight="1">
      <c r="B82" s="306"/>
      <c r="C82" s="281" t="s">
        <v>426</v>
      </c>
      <c r="D82" s="281"/>
      <c r="E82" s="281"/>
      <c r="F82" s="304" t="s">
        <v>418</v>
      </c>
      <c r="G82" s="305"/>
      <c r="H82" s="281" t="s">
        <v>427</v>
      </c>
      <c r="I82" s="281" t="s">
        <v>428</v>
      </c>
      <c r="J82" s="281"/>
      <c r="K82" s="295"/>
    </row>
    <row r="83" s="1" customFormat="1" ht="15" customHeight="1">
      <c r="B83" s="306"/>
      <c r="C83" s="307" t="s">
        <v>429</v>
      </c>
      <c r="D83" s="307"/>
      <c r="E83" s="307"/>
      <c r="F83" s="308" t="s">
        <v>424</v>
      </c>
      <c r="G83" s="307"/>
      <c r="H83" s="307" t="s">
        <v>430</v>
      </c>
      <c r="I83" s="307" t="s">
        <v>420</v>
      </c>
      <c r="J83" s="307">
        <v>15</v>
      </c>
      <c r="K83" s="295"/>
    </row>
    <row r="84" s="1" customFormat="1" ht="15" customHeight="1">
      <c r="B84" s="306"/>
      <c r="C84" s="307" t="s">
        <v>431</v>
      </c>
      <c r="D84" s="307"/>
      <c r="E84" s="307"/>
      <c r="F84" s="308" t="s">
        <v>424</v>
      </c>
      <c r="G84" s="307"/>
      <c r="H84" s="307" t="s">
        <v>432</v>
      </c>
      <c r="I84" s="307" t="s">
        <v>420</v>
      </c>
      <c r="J84" s="307">
        <v>15</v>
      </c>
      <c r="K84" s="295"/>
    </row>
    <row r="85" s="1" customFormat="1" ht="15" customHeight="1">
      <c r="B85" s="306"/>
      <c r="C85" s="307" t="s">
        <v>433</v>
      </c>
      <c r="D85" s="307"/>
      <c r="E85" s="307"/>
      <c r="F85" s="308" t="s">
        <v>424</v>
      </c>
      <c r="G85" s="307"/>
      <c r="H85" s="307" t="s">
        <v>434</v>
      </c>
      <c r="I85" s="307" t="s">
        <v>420</v>
      </c>
      <c r="J85" s="307">
        <v>20</v>
      </c>
      <c r="K85" s="295"/>
    </row>
    <row r="86" s="1" customFormat="1" ht="15" customHeight="1">
      <c r="B86" s="306"/>
      <c r="C86" s="307" t="s">
        <v>435</v>
      </c>
      <c r="D86" s="307"/>
      <c r="E86" s="307"/>
      <c r="F86" s="308" t="s">
        <v>424</v>
      </c>
      <c r="G86" s="307"/>
      <c r="H86" s="307" t="s">
        <v>436</v>
      </c>
      <c r="I86" s="307" t="s">
        <v>420</v>
      </c>
      <c r="J86" s="307">
        <v>20</v>
      </c>
      <c r="K86" s="295"/>
    </row>
    <row r="87" s="1" customFormat="1" ht="15" customHeight="1">
      <c r="B87" s="306"/>
      <c r="C87" s="281" t="s">
        <v>437</v>
      </c>
      <c r="D87" s="281"/>
      <c r="E87" s="281"/>
      <c r="F87" s="304" t="s">
        <v>424</v>
      </c>
      <c r="G87" s="305"/>
      <c r="H87" s="281" t="s">
        <v>438</v>
      </c>
      <c r="I87" s="281" t="s">
        <v>420</v>
      </c>
      <c r="J87" s="281">
        <v>50</v>
      </c>
      <c r="K87" s="295"/>
    </row>
    <row r="88" s="1" customFormat="1" ht="15" customHeight="1">
      <c r="B88" s="306"/>
      <c r="C88" s="281" t="s">
        <v>439</v>
      </c>
      <c r="D88" s="281"/>
      <c r="E88" s="281"/>
      <c r="F88" s="304" t="s">
        <v>424</v>
      </c>
      <c r="G88" s="305"/>
      <c r="H88" s="281" t="s">
        <v>440</v>
      </c>
      <c r="I88" s="281" t="s">
        <v>420</v>
      </c>
      <c r="J88" s="281">
        <v>20</v>
      </c>
      <c r="K88" s="295"/>
    </row>
    <row r="89" s="1" customFormat="1" ht="15" customHeight="1">
      <c r="B89" s="306"/>
      <c r="C89" s="281" t="s">
        <v>441</v>
      </c>
      <c r="D89" s="281"/>
      <c r="E89" s="281"/>
      <c r="F89" s="304" t="s">
        <v>424</v>
      </c>
      <c r="G89" s="305"/>
      <c r="H89" s="281" t="s">
        <v>442</v>
      </c>
      <c r="I89" s="281" t="s">
        <v>420</v>
      </c>
      <c r="J89" s="281">
        <v>20</v>
      </c>
      <c r="K89" s="295"/>
    </row>
    <row r="90" s="1" customFormat="1" ht="15" customHeight="1">
      <c r="B90" s="306"/>
      <c r="C90" s="281" t="s">
        <v>443</v>
      </c>
      <c r="D90" s="281"/>
      <c r="E90" s="281"/>
      <c r="F90" s="304" t="s">
        <v>424</v>
      </c>
      <c r="G90" s="305"/>
      <c r="H90" s="281" t="s">
        <v>444</v>
      </c>
      <c r="I90" s="281" t="s">
        <v>420</v>
      </c>
      <c r="J90" s="281">
        <v>50</v>
      </c>
      <c r="K90" s="295"/>
    </row>
    <row r="91" s="1" customFormat="1" ht="15" customHeight="1">
      <c r="B91" s="306"/>
      <c r="C91" s="281" t="s">
        <v>445</v>
      </c>
      <c r="D91" s="281"/>
      <c r="E91" s="281"/>
      <c r="F91" s="304" t="s">
        <v>424</v>
      </c>
      <c r="G91" s="305"/>
      <c r="H91" s="281" t="s">
        <v>445</v>
      </c>
      <c r="I91" s="281" t="s">
        <v>420</v>
      </c>
      <c r="J91" s="281">
        <v>50</v>
      </c>
      <c r="K91" s="295"/>
    </row>
    <row r="92" s="1" customFormat="1" ht="15" customHeight="1">
      <c r="B92" s="306"/>
      <c r="C92" s="281" t="s">
        <v>446</v>
      </c>
      <c r="D92" s="281"/>
      <c r="E92" s="281"/>
      <c r="F92" s="304" t="s">
        <v>424</v>
      </c>
      <c r="G92" s="305"/>
      <c r="H92" s="281" t="s">
        <v>447</v>
      </c>
      <c r="I92" s="281" t="s">
        <v>420</v>
      </c>
      <c r="J92" s="281">
        <v>255</v>
      </c>
      <c r="K92" s="295"/>
    </row>
    <row r="93" s="1" customFormat="1" ht="15" customHeight="1">
      <c r="B93" s="306"/>
      <c r="C93" s="281" t="s">
        <v>448</v>
      </c>
      <c r="D93" s="281"/>
      <c r="E93" s="281"/>
      <c r="F93" s="304" t="s">
        <v>418</v>
      </c>
      <c r="G93" s="305"/>
      <c r="H93" s="281" t="s">
        <v>449</v>
      </c>
      <c r="I93" s="281" t="s">
        <v>450</v>
      </c>
      <c r="J93" s="281"/>
      <c r="K93" s="295"/>
    </row>
    <row r="94" s="1" customFormat="1" ht="15" customHeight="1">
      <c r="B94" s="306"/>
      <c r="C94" s="281" t="s">
        <v>451</v>
      </c>
      <c r="D94" s="281"/>
      <c r="E94" s="281"/>
      <c r="F94" s="304" t="s">
        <v>418</v>
      </c>
      <c r="G94" s="305"/>
      <c r="H94" s="281" t="s">
        <v>452</v>
      </c>
      <c r="I94" s="281" t="s">
        <v>453</v>
      </c>
      <c r="J94" s="281"/>
      <c r="K94" s="295"/>
    </row>
    <row r="95" s="1" customFormat="1" ht="15" customHeight="1">
      <c r="B95" s="306"/>
      <c r="C95" s="281" t="s">
        <v>454</v>
      </c>
      <c r="D95" s="281"/>
      <c r="E95" s="281"/>
      <c r="F95" s="304" t="s">
        <v>418</v>
      </c>
      <c r="G95" s="305"/>
      <c r="H95" s="281" t="s">
        <v>454</v>
      </c>
      <c r="I95" s="281" t="s">
        <v>453</v>
      </c>
      <c r="J95" s="281"/>
      <c r="K95" s="295"/>
    </row>
    <row r="96" s="1" customFormat="1" ht="15" customHeight="1">
      <c r="B96" s="306"/>
      <c r="C96" s="281" t="s">
        <v>44</v>
      </c>
      <c r="D96" s="281"/>
      <c r="E96" s="281"/>
      <c r="F96" s="304" t="s">
        <v>418</v>
      </c>
      <c r="G96" s="305"/>
      <c r="H96" s="281" t="s">
        <v>455</v>
      </c>
      <c r="I96" s="281" t="s">
        <v>453</v>
      </c>
      <c r="J96" s="281"/>
      <c r="K96" s="295"/>
    </row>
    <row r="97" s="1" customFormat="1" ht="15" customHeight="1">
      <c r="B97" s="306"/>
      <c r="C97" s="281" t="s">
        <v>54</v>
      </c>
      <c r="D97" s="281"/>
      <c r="E97" s="281"/>
      <c r="F97" s="304" t="s">
        <v>418</v>
      </c>
      <c r="G97" s="305"/>
      <c r="H97" s="281" t="s">
        <v>456</v>
      </c>
      <c r="I97" s="281" t="s">
        <v>453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457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412</v>
      </c>
      <c r="D103" s="296"/>
      <c r="E103" s="296"/>
      <c r="F103" s="296" t="s">
        <v>413</v>
      </c>
      <c r="G103" s="297"/>
      <c r="H103" s="296" t="s">
        <v>60</v>
      </c>
      <c r="I103" s="296" t="s">
        <v>63</v>
      </c>
      <c r="J103" s="296" t="s">
        <v>414</v>
      </c>
      <c r="K103" s="295"/>
    </row>
    <row r="104" s="1" customFormat="1" ht="17.25" customHeight="1">
      <c r="B104" s="293"/>
      <c r="C104" s="298" t="s">
        <v>415</v>
      </c>
      <c r="D104" s="298"/>
      <c r="E104" s="298"/>
      <c r="F104" s="299" t="s">
        <v>416</v>
      </c>
      <c r="G104" s="300"/>
      <c r="H104" s="298"/>
      <c r="I104" s="298"/>
      <c r="J104" s="298" t="s">
        <v>417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59</v>
      </c>
      <c r="D106" s="303"/>
      <c r="E106" s="303"/>
      <c r="F106" s="304" t="s">
        <v>418</v>
      </c>
      <c r="G106" s="281"/>
      <c r="H106" s="281" t="s">
        <v>458</v>
      </c>
      <c r="I106" s="281" t="s">
        <v>420</v>
      </c>
      <c r="J106" s="281">
        <v>20</v>
      </c>
      <c r="K106" s="295"/>
    </row>
    <row r="107" s="1" customFormat="1" ht="15" customHeight="1">
      <c r="B107" s="293"/>
      <c r="C107" s="281" t="s">
        <v>421</v>
      </c>
      <c r="D107" s="281"/>
      <c r="E107" s="281"/>
      <c r="F107" s="304" t="s">
        <v>418</v>
      </c>
      <c r="G107" s="281"/>
      <c r="H107" s="281" t="s">
        <v>458</v>
      </c>
      <c r="I107" s="281" t="s">
        <v>420</v>
      </c>
      <c r="J107" s="281">
        <v>120</v>
      </c>
      <c r="K107" s="295"/>
    </row>
    <row r="108" s="1" customFormat="1" ht="15" customHeight="1">
      <c r="B108" s="306"/>
      <c r="C108" s="281" t="s">
        <v>423</v>
      </c>
      <c r="D108" s="281"/>
      <c r="E108" s="281"/>
      <c r="F108" s="304" t="s">
        <v>424</v>
      </c>
      <c r="G108" s="281"/>
      <c r="H108" s="281" t="s">
        <v>458</v>
      </c>
      <c r="I108" s="281" t="s">
        <v>420</v>
      </c>
      <c r="J108" s="281">
        <v>50</v>
      </c>
      <c r="K108" s="295"/>
    </row>
    <row r="109" s="1" customFormat="1" ht="15" customHeight="1">
      <c r="B109" s="306"/>
      <c r="C109" s="281" t="s">
        <v>426</v>
      </c>
      <c r="D109" s="281"/>
      <c r="E109" s="281"/>
      <c r="F109" s="304" t="s">
        <v>418</v>
      </c>
      <c r="G109" s="281"/>
      <c r="H109" s="281" t="s">
        <v>458</v>
      </c>
      <c r="I109" s="281" t="s">
        <v>428</v>
      </c>
      <c r="J109" s="281"/>
      <c r="K109" s="295"/>
    </row>
    <row r="110" s="1" customFormat="1" ht="15" customHeight="1">
      <c r="B110" s="306"/>
      <c r="C110" s="281" t="s">
        <v>437</v>
      </c>
      <c r="D110" s="281"/>
      <c r="E110" s="281"/>
      <c r="F110" s="304" t="s">
        <v>424</v>
      </c>
      <c r="G110" s="281"/>
      <c r="H110" s="281" t="s">
        <v>458</v>
      </c>
      <c r="I110" s="281" t="s">
        <v>420</v>
      </c>
      <c r="J110" s="281">
        <v>50</v>
      </c>
      <c r="K110" s="295"/>
    </row>
    <row r="111" s="1" customFormat="1" ht="15" customHeight="1">
      <c r="B111" s="306"/>
      <c r="C111" s="281" t="s">
        <v>445</v>
      </c>
      <c r="D111" s="281"/>
      <c r="E111" s="281"/>
      <c r="F111" s="304" t="s">
        <v>424</v>
      </c>
      <c r="G111" s="281"/>
      <c r="H111" s="281" t="s">
        <v>458</v>
      </c>
      <c r="I111" s="281" t="s">
        <v>420</v>
      </c>
      <c r="J111" s="281">
        <v>50</v>
      </c>
      <c r="K111" s="295"/>
    </row>
    <row r="112" s="1" customFormat="1" ht="15" customHeight="1">
      <c r="B112" s="306"/>
      <c r="C112" s="281" t="s">
        <v>443</v>
      </c>
      <c r="D112" s="281"/>
      <c r="E112" s="281"/>
      <c r="F112" s="304" t="s">
        <v>424</v>
      </c>
      <c r="G112" s="281"/>
      <c r="H112" s="281" t="s">
        <v>458</v>
      </c>
      <c r="I112" s="281" t="s">
        <v>420</v>
      </c>
      <c r="J112" s="281">
        <v>50</v>
      </c>
      <c r="K112" s="295"/>
    </row>
    <row r="113" s="1" customFormat="1" ht="15" customHeight="1">
      <c r="B113" s="306"/>
      <c r="C113" s="281" t="s">
        <v>59</v>
      </c>
      <c r="D113" s="281"/>
      <c r="E113" s="281"/>
      <c r="F113" s="304" t="s">
        <v>418</v>
      </c>
      <c r="G113" s="281"/>
      <c r="H113" s="281" t="s">
        <v>459</v>
      </c>
      <c r="I113" s="281" t="s">
        <v>420</v>
      </c>
      <c r="J113" s="281">
        <v>20</v>
      </c>
      <c r="K113" s="295"/>
    </row>
    <row r="114" s="1" customFormat="1" ht="15" customHeight="1">
      <c r="B114" s="306"/>
      <c r="C114" s="281" t="s">
        <v>460</v>
      </c>
      <c r="D114" s="281"/>
      <c r="E114" s="281"/>
      <c r="F114" s="304" t="s">
        <v>418</v>
      </c>
      <c r="G114" s="281"/>
      <c r="H114" s="281" t="s">
        <v>461</v>
      </c>
      <c r="I114" s="281" t="s">
        <v>420</v>
      </c>
      <c r="J114" s="281">
        <v>120</v>
      </c>
      <c r="K114" s="295"/>
    </row>
    <row r="115" s="1" customFormat="1" ht="15" customHeight="1">
      <c r="B115" s="306"/>
      <c r="C115" s="281" t="s">
        <v>44</v>
      </c>
      <c r="D115" s="281"/>
      <c r="E115" s="281"/>
      <c r="F115" s="304" t="s">
        <v>418</v>
      </c>
      <c r="G115" s="281"/>
      <c r="H115" s="281" t="s">
        <v>462</v>
      </c>
      <c r="I115" s="281" t="s">
        <v>453</v>
      </c>
      <c r="J115" s="281"/>
      <c r="K115" s="295"/>
    </row>
    <row r="116" s="1" customFormat="1" ht="15" customHeight="1">
      <c r="B116" s="306"/>
      <c r="C116" s="281" t="s">
        <v>54</v>
      </c>
      <c r="D116" s="281"/>
      <c r="E116" s="281"/>
      <c r="F116" s="304" t="s">
        <v>418</v>
      </c>
      <c r="G116" s="281"/>
      <c r="H116" s="281" t="s">
        <v>463</v>
      </c>
      <c r="I116" s="281" t="s">
        <v>453</v>
      </c>
      <c r="J116" s="281"/>
      <c r="K116" s="295"/>
    </row>
    <row r="117" s="1" customFormat="1" ht="15" customHeight="1">
      <c r="B117" s="306"/>
      <c r="C117" s="281" t="s">
        <v>63</v>
      </c>
      <c r="D117" s="281"/>
      <c r="E117" s="281"/>
      <c r="F117" s="304" t="s">
        <v>418</v>
      </c>
      <c r="G117" s="281"/>
      <c r="H117" s="281" t="s">
        <v>464</v>
      </c>
      <c r="I117" s="281" t="s">
        <v>465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466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412</v>
      </c>
      <c r="D123" s="296"/>
      <c r="E123" s="296"/>
      <c r="F123" s="296" t="s">
        <v>413</v>
      </c>
      <c r="G123" s="297"/>
      <c r="H123" s="296" t="s">
        <v>60</v>
      </c>
      <c r="I123" s="296" t="s">
        <v>63</v>
      </c>
      <c r="J123" s="296" t="s">
        <v>414</v>
      </c>
      <c r="K123" s="325"/>
    </row>
    <row r="124" s="1" customFormat="1" ht="17.25" customHeight="1">
      <c r="B124" s="324"/>
      <c r="C124" s="298" t="s">
        <v>415</v>
      </c>
      <c r="D124" s="298"/>
      <c r="E124" s="298"/>
      <c r="F124" s="299" t="s">
        <v>416</v>
      </c>
      <c r="G124" s="300"/>
      <c r="H124" s="298"/>
      <c r="I124" s="298"/>
      <c r="J124" s="298" t="s">
        <v>417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421</v>
      </c>
      <c r="D126" s="303"/>
      <c r="E126" s="303"/>
      <c r="F126" s="304" t="s">
        <v>418</v>
      </c>
      <c r="G126" s="281"/>
      <c r="H126" s="281" t="s">
        <v>458</v>
      </c>
      <c r="I126" s="281" t="s">
        <v>420</v>
      </c>
      <c r="J126" s="281">
        <v>120</v>
      </c>
      <c r="K126" s="329"/>
    </row>
    <row r="127" s="1" customFormat="1" ht="15" customHeight="1">
      <c r="B127" s="326"/>
      <c r="C127" s="281" t="s">
        <v>467</v>
      </c>
      <c r="D127" s="281"/>
      <c r="E127" s="281"/>
      <c r="F127" s="304" t="s">
        <v>418</v>
      </c>
      <c r="G127" s="281"/>
      <c r="H127" s="281" t="s">
        <v>468</v>
      </c>
      <c r="I127" s="281" t="s">
        <v>420</v>
      </c>
      <c r="J127" s="281" t="s">
        <v>469</v>
      </c>
      <c r="K127" s="329"/>
    </row>
    <row r="128" s="1" customFormat="1" ht="15" customHeight="1">
      <c r="B128" s="326"/>
      <c r="C128" s="281" t="s">
        <v>366</v>
      </c>
      <c r="D128" s="281"/>
      <c r="E128" s="281"/>
      <c r="F128" s="304" t="s">
        <v>418</v>
      </c>
      <c r="G128" s="281"/>
      <c r="H128" s="281" t="s">
        <v>470</v>
      </c>
      <c r="I128" s="281" t="s">
        <v>420</v>
      </c>
      <c r="J128" s="281" t="s">
        <v>469</v>
      </c>
      <c r="K128" s="329"/>
    </row>
    <row r="129" s="1" customFormat="1" ht="15" customHeight="1">
      <c r="B129" s="326"/>
      <c r="C129" s="281" t="s">
        <v>429</v>
      </c>
      <c r="D129" s="281"/>
      <c r="E129" s="281"/>
      <c r="F129" s="304" t="s">
        <v>424</v>
      </c>
      <c r="G129" s="281"/>
      <c r="H129" s="281" t="s">
        <v>430</v>
      </c>
      <c r="I129" s="281" t="s">
        <v>420</v>
      </c>
      <c r="J129" s="281">
        <v>15</v>
      </c>
      <c r="K129" s="329"/>
    </row>
    <row r="130" s="1" customFormat="1" ht="15" customHeight="1">
      <c r="B130" s="326"/>
      <c r="C130" s="307" t="s">
        <v>431</v>
      </c>
      <c r="D130" s="307"/>
      <c r="E130" s="307"/>
      <c r="F130" s="308" t="s">
        <v>424</v>
      </c>
      <c r="G130" s="307"/>
      <c r="H130" s="307" t="s">
        <v>432</v>
      </c>
      <c r="I130" s="307" t="s">
        <v>420</v>
      </c>
      <c r="J130" s="307">
        <v>15</v>
      </c>
      <c r="K130" s="329"/>
    </row>
    <row r="131" s="1" customFormat="1" ht="15" customHeight="1">
      <c r="B131" s="326"/>
      <c r="C131" s="307" t="s">
        <v>433</v>
      </c>
      <c r="D131" s="307"/>
      <c r="E131" s="307"/>
      <c r="F131" s="308" t="s">
        <v>424</v>
      </c>
      <c r="G131" s="307"/>
      <c r="H131" s="307" t="s">
        <v>434</v>
      </c>
      <c r="I131" s="307" t="s">
        <v>420</v>
      </c>
      <c r="J131" s="307">
        <v>20</v>
      </c>
      <c r="K131" s="329"/>
    </row>
    <row r="132" s="1" customFormat="1" ht="15" customHeight="1">
      <c r="B132" s="326"/>
      <c r="C132" s="307" t="s">
        <v>435</v>
      </c>
      <c r="D132" s="307"/>
      <c r="E132" s="307"/>
      <c r="F132" s="308" t="s">
        <v>424</v>
      </c>
      <c r="G132" s="307"/>
      <c r="H132" s="307" t="s">
        <v>436</v>
      </c>
      <c r="I132" s="307" t="s">
        <v>420</v>
      </c>
      <c r="J132" s="307">
        <v>20</v>
      </c>
      <c r="K132" s="329"/>
    </row>
    <row r="133" s="1" customFormat="1" ht="15" customHeight="1">
      <c r="B133" s="326"/>
      <c r="C133" s="281" t="s">
        <v>423</v>
      </c>
      <c r="D133" s="281"/>
      <c r="E133" s="281"/>
      <c r="F133" s="304" t="s">
        <v>424</v>
      </c>
      <c r="G133" s="281"/>
      <c r="H133" s="281" t="s">
        <v>458</v>
      </c>
      <c r="I133" s="281" t="s">
        <v>420</v>
      </c>
      <c r="J133" s="281">
        <v>50</v>
      </c>
      <c r="K133" s="329"/>
    </row>
    <row r="134" s="1" customFormat="1" ht="15" customHeight="1">
      <c r="B134" s="326"/>
      <c r="C134" s="281" t="s">
        <v>437</v>
      </c>
      <c r="D134" s="281"/>
      <c r="E134" s="281"/>
      <c r="F134" s="304" t="s">
        <v>424</v>
      </c>
      <c r="G134" s="281"/>
      <c r="H134" s="281" t="s">
        <v>458</v>
      </c>
      <c r="I134" s="281" t="s">
        <v>420</v>
      </c>
      <c r="J134" s="281">
        <v>50</v>
      </c>
      <c r="K134" s="329"/>
    </row>
    <row r="135" s="1" customFormat="1" ht="15" customHeight="1">
      <c r="B135" s="326"/>
      <c r="C135" s="281" t="s">
        <v>443</v>
      </c>
      <c r="D135" s="281"/>
      <c r="E135" s="281"/>
      <c r="F135" s="304" t="s">
        <v>424</v>
      </c>
      <c r="G135" s="281"/>
      <c r="H135" s="281" t="s">
        <v>458</v>
      </c>
      <c r="I135" s="281" t="s">
        <v>420</v>
      </c>
      <c r="J135" s="281">
        <v>50</v>
      </c>
      <c r="K135" s="329"/>
    </row>
    <row r="136" s="1" customFormat="1" ht="15" customHeight="1">
      <c r="B136" s="326"/>
      <c r="C136" s="281" t="s">
        <v>445</v>
      </c>
      <c r="D136" s="281"/>
      <c r="E136" s="281"/>
      <c r="F136" s="304" t="s">
        <v>424</v>
      </c>
      <c r="G136" s="281"/>
      <c r="H136" s="281" t="s">
        <v>458</v>
      </c>
      <c r="I136" s="281" t="s">
        <v>420</v>
      </c>
      <c r="J136" s="281">
        <v>50</v>
      </c>
      <c r="K136" s="329"/>
    </row>
    <row r="137" s="1" customFormat="1" ht="15" customHeight="1">
      <c r="B137" s="326"/>
      <c r="C137" s="281" t="s">
        <v>446</v>
      </c>
      <c r="D137" s="281"/>
      <c r="E137" s="281"/>
      <c r="F137" s="304" t="s">
        <v>424</v>
      </c>
      <c r="G137" s="281"/>
      <c r="H137" s="281" t="s">
        <v>471</v>
      </c>
      <c r="I137" s="281" t="s">
        <v>420</v>
      </c>
      <c r="J137" s="281">
        <v>255</v>
      </c>
      <c r="K137" s="329"/>
    </row>
    <row r="138" s="1" customFormat="1" ht="15" customHeight="1">
      <c r="B138" s="326"/>
      <c r="C138" s="281" t="s">
        <v>448</v>
      </c>
      <c r="D138" s="281"/>
      <c r="E138" s="281"/>
      <c r="F138" s="304" t="s">
        <v>418</v>
      </c>
      <c r="G138" s="281"/>
      <c r="H138" s="281" t="s">
        <v>472</v>
      </c>
      <c r="I138" s="281" t="s">
        <v>450</v>
      </c>
      <c r="J138" s="281"/>
      <c r="K138" s="329"/>
    </row>
    <row r="139" s="1" customFormat="1" ht="15" customHeight="1">
      <c r="B139" s="326"/>
      <c r="C139" s="281" t="s">
        <v>451</v>
      </c>
      <c r="D139" s="281"/>
      <c r="E139" s="281"/>
      <c r="F139" s="304" t="s">
        <v>418</v>
      </c>
      <c r="G139" s="281"/>
      <c r="H139" s="281" t="s">
        <v>473</v>
      </c>
      <c r="I139" s="281" t="s">
        <v>453</v>
      </c>
      <c r="J139" s="281"/>
      <c r="K139" s="329"/>
    </row>
    <row r="140" s="1" customFormat="1" ht="15" customHeight="1">
      <c r="B140" s="326"/>
      <c r="C140" s="281" t="s">
        <v>454</v>
      </c>
      <c r="D140" s="281"/>
      <c r="E140" s="281"/>
      <c r="F140" s="304" t="s">
        <v>418</v>
      </c>
      <c r="G140" s="281"/>
      <c r="H140" s="281" t="s">
        <v>454</v>
      </c>
      <c r="I140" s="281" t="s">
        <v>453</v>
      </c>
      <c r="J140" s="281"/>
      <c r="K140" s="329"/>
    </row>
    <row r="141" s="1" customFormat="1" ht="15" customHeight="1">
      <c r="B141" s="326"/>
      <c r="C141" s="281" t="s">
        <v>44</v>
      </c>
      <c r="D141" s="281"/>
      <c r="E141" s="281"/>
      <c r="F141" s="304" t="s">
        <v>418</v>
      </c>
      <c r="G141" s="281"/>
      <c r="H141" s="281" t="s">
        <v>474</v>
      </c>
      <c r="I141" s="281" t="s">
        <v>453</v>
      </c>
      <c r="J141" s="281"/>
      <c r="K141" s="329"/>
    </row>
    <row r="142" s="1" customFormat="1" ht="15" customHeight="1">
      <c r="B142" s="326"/>
      <c r="C142" s="281" t="s">
        <v>475</v>
      </c>
      <c r="D142" s="281"/>
      <c r="E142" s="281"/>
      <c r="F142" s="304" t="s">
        <v>418</v>
      </c>
      <c r="G142" s="281"/>
      <c r="H142" s="281" t="s">
        <v>476</v>
      </c>
      <c r="I142" s="281" t="s">
        <v>453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477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412</v>
      </c>
      <c r="D148" s="296"/>
      <c r="E148" s="296"/>
      <c r="F148" s="296" t="s">
        <v>413</v>
      </c>
      <c r="G148" s="297"/>
      <c r="H148" s="296" t="s">
        <v>60</v>
      </c>
      <c r="I148" s="296" t="s">
        <v>63</v>
      </c>
      <c r="J148" s="296" t="s">
        <v>414</v>
      </c>
      <c r="K148" s="295"/>
    </row>
    <row r="149" s="1" customFormat="1" ht="17.25" customHeight="1">
      <c r="B149" s="293"/>
      <c r="C149" s="298" t="s">
        <v>415</v>
      </c>
      <c r="D149" s="298"/>
      <c r="E149" s="298"/>
      <c r="F149" s="299" t="s">
        <v>416</v>
      </c>
      <c r="G149" s="300"/>
      <c r="H149" s="298"/>
      <c r="I149" s="298"/>
      <c r="J149" s="298" t="s">
        <v>417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421</v>
      </c>
      <c r="D151" s="281"/>
      <c r="E151" s="281"/>
      <c r="F151" s="334" t="s">
        <v>418</v>
      </c>
      <c r="G151" s="281"/>
      <c r="H151" s="333" t="s">
        <v>458</v>
      </c>
      <c r="I151" s="333" t="s">
        <v>420</v>
      </c>
      <c r="J151" s="333">
        <v>120</v>
      </c>
      <c r="K151" s="329"/>
    </row>
    <row r="152" s="1" customFormat="1" ht="15" customHeight="1">
      <c r="B152" s="306"/>
      <c r="C152" s="333" t="s">
        <v>467</v>
      </c>
      <c r="D152" s="281"/>
      <c r="E152" s="281"/>
      <c r="F152" s="334" t="s">
        <v>418</v>
      </c>
      <c r="G152" s="281"/>
      <c r="H152" s="333" t="s">
        <v>478</v>
      </c>
      <c r="I152" s="333" t="s">
        <v>420</v>
      </c>
      <c r="J152" s="333" t="s">
        <v>469</v>
      </c>
      <c r="K152" s="329"/>
    </row>
    <row r="153" s="1" customFormat="1" ht="15" customHeight="1">
      <c r="B153" s="306"/>
      <c r="C153" s="333" t="s">
        <v>366</v>
      </c>
      <c r="D153" s="281"/>
      <c r="E153" s="281"/>
      <c r="F153" s="334" t="s">
        <v>418</v>
      </c>
      <c r="G153" s="281"/>
      <c r="H153" s="333" t="s">
        <v>479</v>
      </c>
      <c r="I153" s="333" t="s">
        <v>420</v>
      </c>
      <c r="J153" s="333" t="s">
        <v>469</v>
      </c>
      <c r="K153" s="329"/>
    </row>
    <row r="154" s="1" customFormat="1" ht="15" customHeight="1">
      <c r="B154" s="306"/>
      <c r="C154" s="333" t="s">
        <v>423</v>
      </c>
      <c r="D154" s="281"/>
      <c r="E154" s="281"/>
      <c r="F154" s="334" t="s">
        <v>424</v>
      </c>
      <c r="G154" s="281"/>
      <c r="H154" s="333" t="s">
        <v>458</v>
      </c>
      <c r="I154" s="333" t="s">
        <v>420</v>
      </c>
      <c r="J154" s="333">
        <v>50</v>
      </c>
      <c r="K154" s="329"/>
    </row>
    <row r="155" s="1" customFormat="1" ht="15" customHeight="1">
      <c r="B155" s="306"/>
      <c r="C155" s="333" t="s">
        <v>426</v>
      </c>
      <c r="D155" s="281"/>
      <c r="E155" s="281"/>
      <c r="F155" s="334" t="s">
        <v>418</v>
      </c>
      <c r="G155" s="281"/>
      <c r="H155" s="333" t="s">
        <v>458</v>
      </c>
      <c r="I155" s="333" t="s">
        <v>428</v>
      </c>
      <c r="J155" s="333"/>
      <c r="K155" s="329"/>
    </row>
    <row r="156" s="1" customFormat="1" ht="15" customHeight="1">
      <c r="B156" s="306"/>
      <c r="C156" s="333" t="s">
        <v>437</v>
      </c>
      <c r="D156" s="281"/>
      <c r="E156" s="281"/>
      <c r="F156" s="334" t="s">
        <v>424</v>
      </c>
      <c r="G156" s="281"/>
      <c r="H156" s="333" t="s">
        <v>458</v>
      </c>
      <c r="I156" s="333" t="s">
        <v>420</v>
      </c>
      <c r="J156" s="333">
        <v>50</v>
      </c>
      <c r="K156" s="329"/>
    </row>
    <row r="157" s="1" customFormat="1" ht="15" customHeight="1">
      <c r="B157" s="306"/>
      <c r="C157" s="333" t="s">
        <v>445</v>
      </c>
      <c r="D157" s="281"/>
      <c r="E157" s="281"/>
      <c r="F157" s="334" t="s">
        <v>424</v>
      </c>
      <c r="G157" s="281"/>
      <c r="H157" s="333" t="s">
        <v>458</v>
      </c>
      <c r="I157" s="333" t="s">
        <v>420</v>
      </c>
      <c r="J157" s="333">
        <v>50</v>
      </c>
      <c r="K157" s="329"/>
    </row>
    <row r="158" s="1" customFormat="1" ht="15" customHeight="1">
      <c r="B158" s="306"/>
      <c r="C158" s="333" t="s">
        <v>443</v>
      </c>
      <c r="D158" s="281"/>
      <c r="E158" s="281"/>
      <c r="F158" s="334" t="s">
        <v>424</v>
      </c>
      <c r="G158" s="281"/>
      <c r="H158" s="333" t="s">
        <v>458</v>
      </c>
      <c r="I158" s="333" t="s">
        <v>420</v>
      </c>
      <c r="J158" s="333">
        <v>50</v>
      </c>
      <c r="K158" s="329"/>
    </row>
    <row r="159" s="1" customFormat="1" ht="15" customHeight="1">
      <c r="B159" s="306"/>
      <c r="C159" s="333" t="s">
        <v>88</v>
      </c>
      <c r="D159" s="281"/>
      <c r="E159" s="281"/>
      <c r="F159" s="334" t="s">
        <v>418</v>
      </c>
      <c r="G159" s="281"/>
      <c r="H159" s="333" t="s">
        <v>480</v>
      </c>
      <c r="I159" s="333" t="s">
        <v>420</v>
      </c>
      <c r="J159" s="333" t="s">
        <v>481</v>
      </c>
      <c r="K159" s="329"/>
    </row>
    <row r="160" s="1" customFormat="1" ht="15" customHeight="1">
      <c r="B160" s="306"/>
      <c r="C160" s="333" t="s">
        <v>482</v>
      </c>
      <c r="D160" s="281"/>
      <c r="E160" s="281"/>
      <c r="F160" s="334" t="s">
        <v>418</v>
      </c>
      <c r="G160" s="281"/>
      <c r="H160" s="333" t="s">
        <v>483</v>
      </c>
      <c r="I160" s="333" t="s">
        <v>453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484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412</v>
      </c>
      <c r="D166" s="296"/>
      <c r="E166" s="296"/>
      <c r="F166" s="296" t="s">
        <v>413</v>
      </c>
      <c r="G166" s="338"/>
      <c r="H166" s="339" t="s">
        <v>60</v>
      </c>
      <c r="I166" s="339" t="s">
        <v>63</v>
      </c>
      <c r="J166" s="296" t="s">
        <v>414</v>
      </c>
      <c r="K166" s="273"/>
    </row>
    <row r="167" s="1" customFormat="1" ht="17.25" customHeight="1">
      <c r="B167" s="274"/>
      <c r="C167" s="298" t="s">
        <v>415</v>
      </c>
      <c r="D167" s="298"/>
      <c r="E167" s="298"/>
      <c r="F167" s="299" t="s">
        <v>416</v>
      </c>
      <c r="G167" s="340"/>
      <c r="H167" s="341"/>
      <c r="I167" s="341"/>
      <c r="J167" s="298" t="s">
        <v>417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421</v>
      </c>
      <c r="D169" s="281"/>
      <c r="E169" s="281"/>
      <c r="F169" s="304" t="s">
        <v>418</v>
      </c>
      <c r="G169" s="281"/>
      <c r="H169" s="281" t="s">
        <v>458</v>
      </c>
      <c r="I169" s="281" t="s">
        <v>420</v>
      </c>
      <c r="J169" s="281">
        <v>120</v>
      </c>
      <c r="K169" s="329"/>
    </row>
    <row r="170" s="1" customFormat="1" ht="15" customHeight="1">
      <c r="B170" s="306"/>
      <c r="C170" s="281" t="s">
        <v>467</v>
      </c>
      <c r="D170" s="281"/>
      <c r="E170" s="281"/>
      <c r="F170" s="304" t="s">
        <v>418</v>
      </c>
      <c r="G170" s="281"/>
      <c r="H170" s="281" t="s">
        <v>468</v>
      </c>
      <c r="I170" s="281" t="s">
        <v>420</v>
      </c>
      <c r="J170" s="281" t="s">
        <v>469</v>
      </c>
      <c r="K170" s="329"/>
    </row>
    <row r="171" s="1" customFormat="1" ht="15" customHeight="1">
      <c r="B171" s="306"/>
      <c r="C171" s="281" t="s">
        <v>366</v>
      </c>
      <c r="D171" s="281"/>
      <c r="E171" s="281"/>
      <c r="F171" s="304" t="s">
        <v>418</v>
      </c>
      <c r="G171" s="281"/>
      <c r="H171" s="281" t="s">
        <v>485</v>
      </c>
      <c r="I171" s="281" t="s">
        <v>420</v>
      </c>
      <c r="J171" s="281" t="s">
        <v>469</v>
      </c>
      <c r="K171" s="329"/>
    </row>
    <row r="172" s="1" customFormat="1" ht="15" customHeight="1">
      <c r="B172" s="306"/>
      <c r="C172" s="281" t="s">
        <v>423</v>
      </c>
      <c r="D172" s="281"/>
      <c r="E172" s="281"/>
      <c r="F172" s="304" t="s">
        <v>424</v>
      </c>
      <c r="G172" s="281"/>
      <c r="H172" s="281" t="s">
        <v>485</v>
      </c>
      <c r="I172" s="281" t="s">
        <v>420</v>
      </c>
      <c r="J172" s="281">
        <v>50</v>
      </c>
      <c r="K172" s="329"/>
    </row>
    <row r="173" s="1" customFormat="1" ht="15" customHeight="1">
      <c r="B173" s="306"/>
      <c r="C173" s="281" t="s">
        <v>426</v>
      </c>
      <c r="D173" s="281"/>
      <c r="E173" s="281"/>
      <c r="F173" s="304" t="s">
        <v>418</v>
      </c>
      <c r="G173" s="281"/>
      <c r="H173" s="281" t="s">
        <v>485</v>
      </c>
      <c r="I173" s="281" t="s">
        <v>428</v>
      </c>
      <c r="J173" s="281"/>
      <c r="K173" s="329"/>
    </row>
    <row r="174" s="1" customFormat="1" ht="15" customHeight="1">
      <c r="B174" s="306"/>
      <c r="C174" s="281" t="s">
        <v>437</v>
      </c>
      <c r="D174" s="281"/>
      <c r="E174" s="281"/>
      <c r="F174" s="304" t="s">
        <v>424</v>
      </c>
      <c r="G174" s="281"/>
      <c r="H174" s="281" t="s">
        <v>485</v>
      </c>
      <c r="I174" s="281" t="s">
        <v>420</v>
      </c>
      <c r="J174" s="281">
        <v>50</v>
      </c>
      <c r="K174" s="329"/>
    </row>
    <row r="175" s="1" customFormat="1" ht="15" customHeight="1">
      <c r="B175" s="306"/>
      <c r="C175" s="281" t="s">
        <v>445</v>
      </c>
      <c r="D175" s="281"/>
      <c r="E175" s="281"/>
      <c r="F175" s="304" t="s">
        <v>424</v>
      </c>
      <c r="G175" s="281"/>
      <c r="H175" s="281" t="s">
        <v>485</v>
      </c>
      <c r="I175" s="281" t="s">
        <v>420</v>
      </c>
      <c r="J175" s="281">
        <v>50</v>
      </c>
      <c r="K175" s="329"/>
    </row>
    <row r="176" s="1" customFormat="1" ht="15" customHeight="1">
      <c r="B176" s="306"/>
      <c r="C176" s="281" t="s">
        <v>443</v>
      </c>
      <c r="D176" s="281"/>
      <c r="E176" s="281"/>
      <c r="F176" s="304" t="s">
        <v>424</v>
      </c>
      <c r="G176" s="281"/>
      <c r="H176" s="281" t="s">
        <v>485</v>
      </c>
      <c r="I176" s="281" t="s">
        <v>420</v>
      </c>
      <c r="J176" s="281">
        <v>50</v>
      </c>
      <c r="K176" s="329"/>
    </row>
    <row r="177" s="1" customFormat="1" ht="15" customHeight="1">
      <c r="B177" s="306"/>
      <c r="C177" s="281" t="s">
        <v>110</v>
      </c>
      <c r="D177" s="281"/>
      <c r="E177" s="281"/>
      <c r="F177" s="304" t="s">
        <v>418</v>
      </c>
      <c r="G177" s="281"/>
      <c r="H177" s="281" t="s">
        <v>486</v>
      </c>
      <c r="I177" s="281" t="s">
        <v>487</v>
      </c>
      <c r="J177" s="281"/>
      <c r="K177" s="329"/>
    </row>
    <row r="178" s="1" customFormat="1" ht="15" customHeight="1">
      <c r="B178" s="306"/>
      <c r="C178" s="281" t="s">
        <v>63</v>
      </c>
      <c r="D178" s="281"/>
      <c r="E178" s="281"/>
      <c r="F178" s="304" t="s">
        <v>418</v>
      </c>
      <c r="G178" s="281"/>
      <c r="H178" s="281" t="s">
        <v>488</v>
      </c>
      <c r="I178" s="281" t="s">
        <v>489</v>
      </c>
      <c r="J178" s="281">
        <v>1</v>
      </c>
      <c r="K178" s="329"/>
    </row>
    <row r="179" s="1" customFormat="1" ht="15" customHeight="1">
      <c r="B179" s="306"/>
      <c r="C179" s="281" t="s">
        <v>59</v>
      </c>
      <c r="D179" s="281"/>
      <c r="E179" s="281"/>
      <c r="F179" s="304" t="s">
        <v>418</v>
      </c>
      <c r="G179" s="281"/>
      <c r="H179" s="281" t="s">
        <v>490</v>
      </c>
      <c r="I179" s="281" t="s">
        <v>420</v>
      </c>
      <c r="J179" s="281">
        <v>20</v>
      </c>
      <c r="K179" s="329"/>
    </row>
    <row r="180" s="1" customFormat="1" ht="15" customHeight="1">
      <c r="B180" s="306"/>
      <c r="C180" s="281" t="s">
        <v>60</v>
      </c>
      <c r="D180" s="281"/>
      <c r="E180" s="281"/>
      <c r="F180" s="304" t="s">
        <v>418</v>
      </c>
      <c r="G180" s="281"/>
      <c r="H180" s="281" t="s">
        <v>491</v>
      </c>
      <c r="I180" s="281" t="s">
        <v>420</v>
      </c>
      <c r="J180" s="281">
        <v>255</v>
      </c>
      <c r="K180" s="329"/>
    </row>
    <row r="181" s="1" customFormat="1" ht="15" customHeight="1">
      <c r="B181" s="306"/>
      <c r="C181" s="281" t="s">
        <v>111</v>
      </c>
      <c r="D181" s="281"/>
      <c r="E181" s="281"/>
      <c r="F181" s="304" t="s">
        <v>418</v>
      </c>
      <c r="G181" s="281"/>
      <c r="H181" s="281" t="s">
        <v>382</v>
      </c>
      <c r="I181" s="281" t="s">
        <v>420</v>
      </c>
      <c r="J181" s="281">
        <v>10</v>
      </c>
      <c r="K181" s="329"/>
    </row>
    <row r="182" s="1" customFormat="1" ht="15" customHeight="1">
      <c r="B182" s="306"/>
      <c r="C182" s="281" t="s">
        <v>112</v>
      </c>
      <c r="D182" s="281"/>
      <c r="E182" s="281"/>
      <c r="F182" s="304" t="s">
        <v>418</v>
      </c>
      <c r="G182" s="281"/>
      <c r="H182" s="281" t="s">
        <v>492</v>
      </c>
      <c r="I182" s="281" t="s">
        <v>453</v>
      </c>
      <c r="J182" s="281"/>
      <c r="K182" s="329"/>
    </row>
    <row r="183" s="1" customFormat="1" ht="15" customHeight="1">
      <c r="B183" s="306"/>
      <c r="C183" s="281" t="s">
        <v>493</v>
      </c>
      <c r="D183" s="281"/>
      <c r="E183" s="281"/>
      <c r="F183" s="304" t="s">
        <v>418</v>
      </c>
      <c r="G183" s="281"/>
      <c r="H183" s="281" t="s">
        <v>494</v>
      </c>
      <c r="I183" s="281" t="s">
        <v>453</v>
      </c>
      <c r="J183" s="281"/>
      <c r="K183" s="329"/>
    </row>
    <row r="184" s="1" customFormat="1" ht="15" customHeight="1">
      <c r="B184" s="306"/>
      <c r="C184" s="281" t="s">
        <v>482</v>
      </c>
      <c r="D184" s="281"/>
      <c r="E184" s="281"/>
      <c r="F184" s="304" t="s">
        <v>418</v>
      </c>
      <c r="G184" s="281"/>
      <c r="H184" s="281" t="s">
        <v>495</v>
      </c>
      <c r="I184" s="281" t="s">
        <v>453</v>
      </c>
      <c r="J184" s="281"/>
      <c r="K184" s="329"/>
    </row>
    <row r="185" s="1" customFormat="1" ht="15" customHeight="1">
      <c r="B185" s="306"/>
      <c r="C185" s="281" t="s">
        <v>114</v>
      </c>
      <c r="D185" s="281"/>
      <c r="E185" s="281"/>
      <c r="F185" s="304" t="s">
        <v>424</v>
      </c>
      <c r="G185" s="281"/>
      <c r="H185" s="281" t="s">
        <v>496</v>
      </c>
      <c r="I185" s="281" t="s">
        <v>420</v>
      </c>
      <c r="J185" s="281">
        <v>50</v>
      </c>
      <c r="K185" s="329"/>
    </row>
    <row r="186" s="1" customFormat="1" ht="15" customHeight="1">
      <c r="B186" s="306"/>
      <c r="C186" s="281" t="s">
        <v>497</v>
      </c>
      <c r="D186" s="281"/>
      <c r="E186" s="281"/>
      <c r="F186" s="304" t="s">
        <v>424</v>
      </c>
      <c r="G186" s="281"/>
      <c r="H186" s="281" t="s">
        <v>498</v>
      </c>
      <c r="I186" s="281" t="s">
        <v>499</v>
      </c>
      <c r="J186" s="281"/>
      <c r="K186" s="329"/>
    </row>
    <row r="187" s="1" customFormat="1" ht="15" customHeight="1">
      <c r="B187" s="306"/>
      <c r="C187" s="281" t="s">
        <v>500</v>
      </c>
      <c r="D187" s="281"/>
      <c r="E187" s="281"/>
      <c r="F187" s="304" t="s">
        <v>424</v>
      </c>
      <c r="G187" s="281"/>
      <c r="H187" s="281" t="s">
        <v>501</v>
      </c>
      <c r="I187" s="281" t="s">
        <v>499</v>
      </c>
      <c r="J187" s="281"/>
      <c r="K187" s="329"/>
    </row>
    <row r="188" s="1" customFormat="1" ht="15" customHeight="1">
      <c r="B188" s="306"/>
      <c r="C188" s="281" t="s">
        <v>502</v>
      </c>
      <c r="D188" s="281"/>
      <c r="E188" s="281"/>
      <c r="F188" s="304" t="s">
        <v>424</v>
      </c>
      <c r="G188" s="281"/>
      <c r="H188" s="281" t="s">
        <v>503</v>
      </c>
      <c r="I188" s="281" t="s">
        <v>499</v>
      </c>
      <c r="J188" s="281"/>
      <c r="K188" s="329"/>
    </row>
    <row r="189" s="1" customFormat="1" ht="15" customHeight="1">
      <c r="B189" s="306"/>
      <c r="C189" s="342" t="s">
        <v>504</v>
      </c>
      <c r="D189" s="281"/>
      <c r="E189" s="281"/>
      <c r="F189" s="304" t="s">
        <v>424</v>
      </c>
      <c r="G189" s="281"/>
      <c r="H189" s="281" t="s">
        <v>505</v>
      </c>
      <c r="I189" s="281" t="s">
        <v>506</v>
      </c>
      <c r="J189" s="343" t="s">
        <v>507</v>
      </c>
      <c r="K189" s="329"/>
    </row>
    <row r="190" s="1" customFormat="1" ht="15" customHeight="1">
      <c r="B190" s="306"/>
      <c r="C190" s="342" t="s">
        <v>48</v>
      </c>
      <c r="D190" s="281"/>
      <c r="E190" s="281"/>
      <c r="F190" s="304" t="s">
        <v>418</v>
      </c>
      <c r="G190" s="281"/>
      <c r="H190" s="278" t="s">
        <v>508</v>
      </c>
      <c r="I190" s="281" t="s">
        <v>509</v>
      </c>
      <c r="J190" s="281"/>
      <c r="K190" s="329"/>
    </row>
    <row r="191" s="1" customFormat="1" ht="15" customHeight="1">
      <c r="B191" s="306"/>
      <c r="C191" s="342" t="s">
        <v>510</v>
      </c>
      <c r="D191" s="281"/>
      <c r="E191" s="281"/>
      <c r="F191" s="304" t="s">
        <v>418</v>
      </c>
      <c r="G191" s="281"/>
      <c r="H191" s="281" t="s">
        <v>511</v>
      </c>
      <c r="I191" s="281" t="s">
        <v>453</v>
      </c>
      <c r="J191" s="281"/>
      <c r="K191" s="329"/>
    </row>
    <row r="192" s="1" customFormat="1" ht="15" customHeight="1">
      <c r="B192" s="306"/>
      <c r="C192" s="342" t="s">
        <v>512</v>
      </c>
      <c r="D192" s="281"/>
      <c r="E192" s="281"/>
      <c r="F192" s="304" t="s">
        <v>418</v>
      </c>
      <c r="G192" s="281"/>
      <c r="H192" s="281" t="s">
        <v>513</v>
      </c>
      <c r="I192" s="281" t="s">
        <v>453</v>
      </c>
      <c r="J192" s="281"/>
      <c r="K192" s="329"/>
    </row>
    <row r="193" s="1" customFormat="1" ht="15" customHeight="1">
      <c r="B193" s="306"/>
      <c r="C193" s="342" t="s">
        <v>514</v>
      </c>
      <c r="D193" s="281"/>
      <c r="E193" s="281"/>
      <c r="F193" s="304" t="s">
        <v>424</v>
      </c>
      <c r="G193" s="281"/>
      <c r="H193" s="281" t="s">
        <v>515</v>
      </c>
      <c r="I193" s="281" t="s">
        <v>453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516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517</v>
      </c>
      <c r="D200" s="345"/>
      <c r="E200" s="345"/>
      <c r="F200" s="345" t="s">
        <v>518</v>
      </c>
      <c r="G200" s="346"/>
      <c r="H200" s="345" t="s">
        <v>519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509</v>
      </c>
      <c r="D202" s="281"/>
      <c r="E202" s="281"/>
      <c r="F202" s="304" t="s">
        <v>49</v>
      </c>
      <c r="G202" s="281"/>
      <c r="H202" s="281" t="s">
        <v>520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50</v>
      </c>
      <c r="G203" s="281"/>
      <c r="H203" s="281" t="s">
        <v>521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53</v>
      </c>
      <c r="G204" s="281"/>
      <c r="H204" s="281" t="s">
        <v>522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51</v>
      </c>
      <c r="G205" s="281"/>
      <c r="H205" s="281" t="s">
        <v>523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52</v>
      </c>
      <c r="G206" s="281"/>
      <c r="H206" s="281" t="s">
        <v>524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465</v>
      </c>
      <c r="D208" s="281"/>
      <c r="E208" s="281"/>
      <c r="F208" s="304" t="s">
        <v>82</v>
      </c>
      <c r="G208" s="281"/>
      <c r="H208" s="281" t="s">
        <v>525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360</v>
      </c>
      <c r="G209" s="281"/>
      <c r="H209" s="281" t="s">
        <v>361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358</v>
      </c>
      <c r="G210" s="281"/>
      <c r="H210" s="281" t="s">
        <v>526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362</v>
      </c>
      <c r="G211" s="342"/>
      <c r="H211" s="333" t="s">
        <v>363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364</v>
      </c>
      <c r="G212" s="342"/>
      <c r="H212" s="333" t="s">
        <v>527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489</v>
      </c>
      <c r="D214" s="281"/>
      <c r="E214" s="281"/>
      <c r="F214" s="304">
        <v>1</v>
      </c>
      <c r="G214" s="342"/>
      <c r="H214" s="333" t="s">
        <v>528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529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530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531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2021-03-18T14:19:36Z</dcterms:created>
  <dcterms:modified xsi:type="dcterms:W3CDTF">2021-03-18T14:19:41Z</dcterms:modified>
</cp:coreProperties>
</file>